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zarevicius\Documents\"/>
    </mc:Choice>
  </mc:AlternateContent>
  <xr:revisionPtr revIDLastSave="0" documentId="13_ncr:1_{55908F59-4096-48CC-BF38-EC184A261E3C}" xr6:coauthVersionLast="45" xr6:coauthVersionMax="45" xr10:uidLastSave="{00000000-0000-0000-0000-000000000000}"/>
  <bookViews>
    <workbookView xWindow="-120" yWindow="-120" windowWidth="29040" windowHeight="15225" xr2:uid="{7522DDD7-52D8-4F06-BDD3-83E92AD6D203}"/>
  </bookViews>
  <sheets>
    <sheet name="Dividendai versus accumulat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0" i="1" l="1"/>
  <c r="K41" i="1" s="1"/>
  <c r="K42" i="1" s="1"/>
  <c r="K43" i="1" s="1"/>
  <c r="M40" i="1"/>
  <c r="L40" i="1"/>
  <c r="L41" i="1" s="1"/>
  <c r="L42" i="1" s="1"/>
  <c r="M41" i="1"/>
  <c r="D4" i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G4" i="1"/>
  <c r="G5" i="1" s="1"/>
  <c r="J4" i="1"/>
  <c r="K4" i="1"/>
  <c r="L4" i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M4" i="1"/>
  <c r="M5" i="1" s="1"/>
  <c r="M6" i="1" s="1"/>
  <c r="D40" i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E40" i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F40" i="1"/>
  <c r="F41" i="1" s="1"/>
  <c r="F42" i="1" s="1"/>
  <c r="F43" i="1" s="1"/>
  <c r="G40" i="1"/>
  <c r="J40" i="1"/>
  <c r="J41" i="1"/>
  <c r="J42" i="1" s="1"/>
  <c r="O40" i="1" l="1"/>
  <c r="H43" i="1"/>
  <c r="I40" i="1"/>
  <c r="G41" i="1"/>
  <c r="G42" i="1" s="1"/>
  <c r="G43" i="1" s="1"/>
  <c r="G44" i="1" s="1"/>
  <c r="I44" i="1" s="1"/>
  <c r="H40" i="1"/>
  <c r="N40" i="1"/>
  <c r="H42" i="1"/>
  <c r="H41" i="1"/>
  <c r="F44" i="1"/>
  <c r="I4" i="1"/>
  <c r="O4" i="1"/>
  <c r="I5" i="1"/>
  <c r="H4" i="1"/>
  <c r="N4" i="1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G6" i="1"/>
  <c r="J5" i="1"/>
  <c r="J6" i="1" s="1"/>
  <c r="N6" i="1" s="1"/>
  <c r="M7" i="1"/>
  <c r="O41" i="1"/>
  <c r="M42" i="1"/>
  <c r="N42" i="1"/>
  <c r="L43" i="1"/>
  <c r="K44" i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J43" i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N41" i="1"/>
  <c r="D5" i="1"/>
  <c r="I41" i="1" l="1"/>
  <c r="G45" i="1"/>
  <c r="I45" i="1" s="1"/>
  <c r="I42" i="1"/>
  <c r="I43" i="1"/>
  <c r="H44" i="1"/>
  <c r="F45" i="1"/>
  <c r="N5" i="1"/>
  <c r="J7" i="1"/>
  <c r="J8" i="1" s="1"/>
  <c r="G7" i="1"/>
  <c r="I6" i="1"/>
  <c r="O5" i="1"/>
  <c r="O6" i="1"/>
  <c r="O7" i="1"/>
  <c r="M8" i="1"/>
  <c r="O42" i="1"/>
  <c r="M43" i="1"/>
  <c r="L44" i="1"/>
  <c r="N43" i="1"/>
  <c r="D6" i="1"/>
  <c r="H5" i="1"/>
  <c r="G46" i="1" l="1"/>
  <c r="I46" i="1"/>
  <c r="G47" i="1"/>
  <c r="H45" i="1"/>
  <c r="F46" i="1"/>
  <c r="N7" i="1"/>
  <c r="I7" i="1"/>
  <c r="G8" i="1"/>
  <c r="O8" i="1"/>
  <c r="M9" i="1"/>
  <c r="O43" i="1"/>
  <c r="M44" i="1"/>
  <c r="N44" i="1"/>
  <c r="L45" i="1"/>
  <c r="N8" i="1"/>
  <c r="J9" i="1"/>
  <c r="H6" i="1"/>
  <c r="D7" i="1"/>
  <c r="G48" i="1" l="1"/>
  <c r="I47" i="1"/>
  <c r="H46" i="1"/>
  <c r="F47" i="1"/>
  <c r="G9" i="1"/>
  <c r="I8" i="1"/>
  <c r="O9" i="1"/>
  <c r="M10" i="1"/>
  <c r="O44" i="1"/>
  <c r="M45" i="1"/>
  <c r="N45" i="1"/>
  <c r="L46" i="1"/>
  <c r="J10" i="1"/>
  <c r="N9" i="1"/>
  <c r="H7" i="1"/>
  <c r="D8" i="1"/>
  <c r="G49" i="1" l="1"/>
  <c r="I48" i="1"/>
  <c r="H47" i="1"/>
  <c r="F48" i="1"/>
  <c r="G10" i="1"/>
  <c r="I9" i="1"/>
  <c r="O10" i="1"/>
  <c r="M11" i="1"/>
  <c r="O45" i="1"/>
  <c r="M46" i="1"/>
  <c r="N46" i="1"/>
  <c r="L47" i="1"/>
  <c r="N10" i="1"/>
  <c r="J11" i="1"/>
  <c r="D9" i="1"/>
  <c r="H8" i="1"/>
  <c r="G50" i="1" l="1"/>
  <c r="I49" i="1"/>
  <c r="H48" i="1"/>
  <c r="F49" i="1"/>
  <c r="G11" i="1"/>
  <c r="I10" i="1"/>
  <c r="O11" i="1"/>
  <c r="M12" i="1"/>
  <c r="O46" i="1"/>
  <c r="M47" i="1"/>
  <c r="N47" i="1"/>
  <c r="L48" i="1"/>
  <c r="H9" i="1"/>
  <c r="D10" i="1"/>
  <c r="N11" i="1"/>
  <c r="J12" i="1"/>
  <c r="G51" i="1" l="1"/>
  <c r="I50" i="1"/>
  <c r="H49" i="1"/>
  <c r="F50" i="1"/>
  <c r="I11" i="1"/>
  <c r="G12" i="1"/>
  <c r="O12" i="1"/>
  <c r="M13" i="1"/>
  <c r="O47" i="1"/>
  <c r="M48" i="1"/>
  <c r="N48" i="1"/>
  <c r="L49" i="1"/>
  <c r="J13" i="1"/>
  <c r="N12" i="1"/>
  <c r="H10" i="1"/>
  <c r="D11" i="1"/>
  <c r="I51" i="1" l="1"/>
  <c r="G52" i="1"/>
  <c r="H50" i="1"/>
  <c r="F51" i="1"/>
  <c r="G13" i="1"/>
  <c r="I12" i="1"/>
  <c r="M14" i="1"/>
  <c r="O13" i="1"/>
  <c r="O48" i="1"/>
  <c r="M49" i="1"/>
  <c r="N49" i="1"/>
  <c r="L50" i="1"/>
  <c r="H11" i="1"/>
  <c r="D12" i="1"/>
  <c r="N13" i="1"/>
  <c r="J14" i="1"/>
  <c r="G53" i="1" l="1"/>
  <c r="I52" i="1"/>
  <c r="H51" i="1"/>
  <c r="F52" i="1"/>
  <c r="G14" i="1"/>
  <c r="I13" i="1"/>
  <c r="O14" i="1"/>
  <c r="M15" i="1"/>
  <c r="N50" i="1"/>
  <c r="L51" i="1"/>
  <c r="O49" i="1"/>
  <c r="M50" i="1"/>
  <c r="D13" i="1"/>
  <c r="H12" i="1"/>
  <c r="J15" i="1"/>
  <c r="N14" i="1"/>
  <c r="G54" i="1" l="1"/>
  <c r="I53" i="1"/>
  <c r="H52" i="1"/>
  <c r="F53" i="1"/>
  <c r="I14" i="1"/>
  <c r="G15" i="1"/>
  <c r="O15" i="1"/>
  <c r="M16" i="1"/>
  <c r="N51" i="1"/>
  <c r="L52" i="1"/>
  <c r="O50" i="1"/>
  <c r="M51" i="1"/>
  <c r="J16" i="1"/>
  <c r="N15" i="1"/>
  <c r="H13" i="1"/>
  <c r="D14" i="1"/>
  <c r="I54" i="1" l="1"/>
  <c r="G55" i="1"/>
  <c r="H53" i="1"/>
  <c r="F54" i="1"/>
  <c r="G16" i="1"/>
  <c r="I15" i="1"/>
  <c r="O16" i="1"/>
  <c r="M17" i="1"/>
  <c r="O51" i="1"/>
  <c r="M52" i="1"/>
  <c r="L53" i="1"/>
  <c r="N52" i="1"/>
  <c r="D15" i="1"/>
  <c r="H14" i="1"/>
  <c r="J17" i="1"/>
  <c r="N16" i="1"/>
  <c r="G56" i="1" l="1"/>
  <c r="I56" i="1" s="1"/>
  <c r="I55" i="1"/>
  <c r="H54" i="1"/>
  <c r="F55" i="1"/>
  <c r="G17" i="1"/>
  <c r="I16" i="1"/>
  <c r="O17" i="1"/>
  <c r="M18" i="1"/>
  <c r="N53" i="1"/>
  <c r="L54" i="1"/>
  <c r="O52" i="1"/>
  <c r="M53" i="1"/>
  <c r="J18" i="1"/>
  <c r="N17" i="1"/>
  <c r="H15" i="1"/>
  <c r="D16" i="1"/>
  <c r="H55" i="1" l="1"/>
  <c r="F56" i="1"/>
  <c r="H56" i="1" s="1"/>
  <c r="G18" i="1"/>
  <c r="I17" i="1"/>
  <c r="O18" i="1"/>
  <c r="M19" i="1"/>
  <c r="O53" i="1"/>
  <c r="M54" i="1"/>
  <c r="N54" i="1"/>
  <c r="H16" i="1"/>
  <c r="D17" i="1"/>
  <c r="J19" i="1"/>
  <c r="N18" i="1"/>
  <c r="G19" i="1" l="1"/>
  <c r="I18" i="1"/>
  <c r="M20" i="1"/>
  <c r="O19" i="1"/>
  <c r="O54" i="1"/>
  <c r="Q55" i="1" s="1"/>
  <c r="N19" i="1"/>
  <c r="J20" i="1"/>
  <c r="H17" i="1"/>
  <c r="D18" i="1"/>
  <c r="I19" i="1" l="1"/>
  <c r="G20" i="1"/>
  <c r="O20" i="1"/>
  <c r="M21" i="1"/>
  <c r="J55" i="1"/>
  <c r="J56" i="1" s="1"/>
  <c r="K55" i="1"/>
  <c r="K56" i="1" s="1"/>
  <c r="L55" i="1"/>
  <c r="M55" i="1"/>
  <c r="J21" i="1"/>
  <c r="N20" i="1"/>
  <c r="H18" i="1"/>
  <c r="D19" i="1"/>
  <c r="O55" i="1" l="1"/>
  <c r="M56" i="1"/>
  <c r="O56" i="1" s="1"/>
  <c r="N55" i="1"/>
  <c r="L56" i="1"/>
  <c r="N56" i="1" s="1"/>
  <c r="I20" i="1"/>
  <c r="G21" i="1"/>
  <c r="O21" i="1"/>
  <c r="M22" i="1"/>
  <c r="J22" i="1"/>
  <c r="N21" i="1"/>
  <c r="D20" i="1"/>
  <c r="H19" i="1"/>
  <c r="G22" i="1" l="1"/>
  <c r="I21" i="1"/>
  <c r="M23" i="1"/>
  <c r="O22" i="1"/>
  <c r="N22" i="1"/>
  <c r="J23" i="1"/>
  <c r="H20" i="1"/>
  <c r="D21" i="1"/>
  <c r="I22" i="1" l="1"/>
  <c r="G23" i="1"/>
  <c r="O23" i="1"/>
  <c r="M24" i="1"/>
  <c r="D22" i="1"/>
  <c r="H21" i="1"/>
  <c r="J24" i="1"/>
  <c r="N23" i="1"/>
  <c r="I23" i="1" l="1"/>
  <c r="G24" i="1"/>
  <c r="O24" i="1"/>
  <c r="M25" i="1"/>
  <c r="N24" i="1"/>
  <c r="J25" i="1"/>
  <c r="H22" i="1"/>
  <c r="D23" i="1"/>
  <c r="G25" i="1" l="1"/>
  <c r="I24" i="1"/>
  <c r="M26" i="1"/>
  <c r="O25" i="1"/>
  <c r="D24" i="1"/>
  <c r="H23" i="1"/>
  <c r="J26" i="1"/>
  <c r="N25" i="1"/>
  <c r="G26" i="1" l="1"/>
  <c r="I25" i="1"/>
  <c r="O26" i="1"/>
  <c r="M27" i="1"/>
  <c r="N26" i="1"/>
  <c r="J27" i="1"/>
  <c r="H24" i="1"/>
  <c r="D25" i="1"/>
  <c r="G27" i="1" l="1"/>
  <c r="I26" i="1"/>
  <c r="O27" i="1"/>
  <c r="M28" i="1"/>
  <c r="D26" i="1"/>
  <c r="H25" i="1"/>
  <c r="J28" i="1"/>
  <c r="N27" i="1"/>
  <c r="G28" i="1" l="1"/>
  <c r="I27" i="1"/>
  <c r="O28" i="1"/>
  <c r="M29" i="1"/>
  <c r="N28" i="1"/>
  <c r="J29" i="1"/>
  <c r="H26" i="1"/>
  <c r="D27" i="1"/>
  <c r="G29" i="1" l="1"/>
  <c r="I28" i="1"/>
  <c r="O29" i="1"/>
  <c r="M30" i="1"/>
  <c r="D28" i="1"/>
  <c r="H27" i="1"/>
  <c r="J30" i="1"/>
  <c r="N29" i="1"/>
  <c r="G30" i="1" l="1"/>
  <c r="I29" i="1"/>
  <c r="O30" i="1"/>
  <c r="M31" i="1"/>
  <c r="J31" i="1"/>
  <c r="N30" i="1"/>
  <c r="H28" i="1"/>
  <c r="D29" i="1"/>
  <c r="G31" i="1" l="1"/>
  <c r="I30" i="1"/>
  <c r="O31" i="1"/>
  <c r="M32" i="1"/>
  <c r="D30" i="1"/>
  <c r="H29" i="1"/>
  <c r="N31" i="1"/>
  <c r="J32" i="1"/>
  <c r="G32" i="1" l="1"/>
  <c r="I31" i="1"/>
  <c r="M33" i="1"/>
  <c r="O32" i="1"/>
  <c r="J33" i="1"/>
  <c r="N32" i="1"/>
  <c r="D31" i="1"/>
  <c r="H30" i="1"/>
  <c r="G33" i="1" l="1"/>
  <c r="I32" i="1"/>
  <c r="O33" i="1"/>
  <c r="Q34" i="1" s="1"/>
  <c r="H31" i="1"/>
  <c r="D32" i="1"/>
  <c r="N33" i="1"/>
  <c r="G34" i="1" l="1"/>
  <c r="I33" i="1"/>
  <c r="K34" i="1"/>
  <c r="K35" i="1" s="1"/>
  <c r="L34" i="1"/>
  <c r="J34" i="1"/>
  <c r="J35" i="1" s="1"/>
  <c r="M34" i="1"/>
  <c r="D33" i="1"/>
  <c r="H32" i="1"/>
  <c r="I34" i="1" l="1"/>
  <c r="G35" i="1"/>
  <c r="I35" i="1" s="1"/>
  <c r="M35" i="1"/>
  <c r="O35" i="1" s="1"/>
  <c r="O34" i="1"/>
  <c r="L35" i="1"/>
  <c r="N35" i="1" s="1"/>
  <c r="N34" i="1"/>
  <c r="D34" i="1"/>
  <c r="H33" i="1"/>
  <c r="H34" i="1" l="1"/>
  <c r="D35" i="1"/>
  <c r="H35" i="1" s="1"/>
</calcChain>
</file>

<file path=xl/sharedStrings.xml><?xml version="1.0" encoding="utf-8"?>
<sst xmlns="http://schemas.openxmlformats.org/spreadsheetml/2006/main" count="55" uniqueCount="14">
  <si>
    <t>Viso metinių įmokų</t>
  </si>
  <si>
    <t>Visa gauta suma (po mokesčių):</t>
  </si>
  <si>
    <t>Metinis padidėjimas</t>
  </si>
  <si>
    <t>7% grąža</t>
  </si>
  <si>
    <t>2% grąža</t>
  </si>
  <si>
    <t>Metai</t>
  </si>
  <si>
    <t>Pradinis portfelis</t>
  </si>
  <si>
    <t>Skirtumas</t>
  </si>
  <si>
    <t>Accumulating tipo portfelis</t>
  </si>
  <si>
    <t>Portfelis su dividendais</t>
  </si>
  <si>
    <t>Su papildomais mokėjimais</t>
  </si>
  <si>
    <t>Be papildomų mokėjimų</t>
  </si>
  <si>
    <t>Pradinė įmoka</t>
  </si>
  <si>
    <t>Pelnas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</si>
</sst>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1" xfId="0" applyFont="1" applyFill="1" applyBorder="1"/>
    <xf numFmtId="0" fontId="3" fillId="3" borderId="2" xfId="0" applyFont="1" applyFill="1" applyBorder="1"/>
    <xf numFmtId="2" fontId="2" fillId="4" borderId="1" xfId="0" applyNumberFormat="1" applyFont="1" applyFill="1" applyBorder="1"/>
    <xf numFmtId="2" fontId="2" fillId="4" borderId="3" xfId="0" applyNumberFormat="1" applyFont="1" applyFill="1" applyBorder="1"/>
    <xf numFmtId="2" fontId="2" fillId="4" borderId="2" xfId="0" applyNumberFormat="1" applyFont="1" applyFill="1" applyBorder="1"/>
    <xf numFmtId="0" fontId="2" fillId="4" borderId="4" xfId="0" applyFont="1" applyFill="1" applyBorder="1" applyAlignment="1">
      <alignment horizontal="right"/>
    </xf>
    <xf numFmtId="0" fontId="3" fillId="3" borderId="5" xfId="0" applyFont="1" applyFill="1" applyBorder="1"/>
    <xf numFmtId="0" fontId="3" fillId="3" borderId="6" xfId="0" applyFont="1" applyFill="1" applyBorder="1"/>
    <xf numFmtId="2" fontId="0" fillId="0" borderId="5" xfId="0" applyNumberFormat="1" applyBorder="1"/>
    <xf numFmtId="2" fontId="0" fillId="0" borderId="0" xfId="0" applyNumberFormat="1"/>
    <xf numFmtId="2" fontId="0" fillId="0" borderId="6" xfId="0" applyNumberFormat="1" applyBorder="1"/>
    <xf numFmtId="0" fontId="0" fillId="5" borderId="7" xfId="0" applyFill="1" applyBorder="1"/>
    <xf numFmtId="2" fontId="0" fillId="0" borderId="8" xfId="0" applyNumberFormat="1" applyBorder="1"/>
    <xf numFmtId="2" fontId="0" fillId="0" borderId="9" xfId="0" applyNumberFormat="1" applyBorder="1"/>
    <xf numFmtId="0" fontId="3" fillId="2" borderId="5" xfId="0" applyFont="1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3" xfId="0" applyFill="1" applyBorder="1"/>
    <xf numFmtId="0" fontId="0" fillId="5" borderId="10" xfId="0" applyFill="1" applyBorder="1" applyAlignment="1">
      <alignment horizontal="right"/>
    </xf>
    <xf numFmtId="0" fontId="3" fillId="2" borderId="8" xfId="0" applyFont="1" applyFill="1" applyBorder="1"/>
    <xf numFmtId="0" fontId="3" fillId="3" borderId="9" xfId="0" applyFont="1" applyFill="1" applyBorder="1"/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1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5" borderId="17" xfId="0" applyFill="1" applyBorder="1"/>
    <xf numFmtId="0" fontId="2" fillId="4" borderId="2" xfId="0" applyFont="1" applyFill="1" applyBorder="1" applyAlignment="1">
      <alignment horizontal="right"/>
    </xf>
    <xf numFmtId="0" fontId="0" fillId="3" borderId="5" xfId="0" applyFill="1" applyBorder="1"/>
    <xf numFmtId="0" fontId="0" fillId="3" borderId="6" xfId="0" applyFill="1" applyBorder="1"/>
    <xf numFmtId="2" fontId="0" fillId="0" borderId="18" xfId="0" applyNumberFormat="1" applyBorder="1"/>
    <xf numFmtId="2" fontId="0" fillId="0" borderId="0" xfId="0" applyNumberFormat="1" applyBorder="1"/>
    <xf numFmtId="0" fontId="2" fillId="0" borderId="0" xfId="0" applyFont="1"/>
    <xf numFmtId="9" fontId="0" fillId="0" borderId="0" xfId="0" applyNumberFormat="1"/>
    <xf numFmtId="0" fontId="2" fillId="3" borderId="16" xfId="0" applyFont="1" applyFill="1" applyBorder="1" applyAlignment="1">
      <alignment horizontal="right"/>
    </xf>
    <xf numFmtId="2" fontId="2" fillId="3" borderId="14" xfId="1" applyNumberFormat="1" applyFont="1" applyFill="1" applyBorder="1" applyAlignment="1">
      <alignment horizontal="right"/>
    </xf>
    <xf numFmtId="2" fontId="2" fillId="3" borderId="16" xfId="1" applyNumberFormat="1" applyFont="1" applyFill="1" applyBorder="1" applyAlignment="1">
      <alignment horizontal="right"/>
    </xf>
  </cellXfs>
  <cellStyles count="2">
    <cellStyle name="Įprastas" xfId="0" builtinId="0"/>
    <cellStyle name="Procenta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1C5E-E16A-4AFB-8C32-F64396C11EF4}">
  <dimension ref="C1:AD56"/>
  <sheetViews>
    <sheetView tabSelected="1" workbookViewId="0">
      <selection activeCell="Q4" sqref="Q4"/>
    </sheetView>
  </sheetViews>
  <sheetFormatPr defaultRowHeight="15" x14ac:dyDescent="0.25"/>
  <cols>
    <col min="2" max="2" width="1.5703125" customWidth="1"/>
    <col min="3" max="3" width="29.5703125" customWidth="1"/>
    <col min="4" max="4" width="11.42578125" customWidth="1"/>
    <col min="5" max="5" width="12" customWidth="1"/>
    <col min="6" max="6" width="14.85546875" customWidth="1"/>
    <col min="7" max="12" width="12" customWidth="1"/>
    <col min="13" max="13" width="12.7109375" customWidth="1"/>
    <col min="14" max="14" width="11.5703125" customWidth="1"/>
    <col min="15" max="15" width="15" customWidth="1"/>
    <col min="16" max="16" width="19.42578125" customWidth="1"/>
    <col min="19" max="19" width="11.42578125" customWidth="1"/>
    <col min="24" max="24" width="13.7109375" bestFit="1" customWidth="1"/>
  </cols>
  <sheetData>
    <row r="1" spans="3:30" ht="15.75" thickBot="1" x14ac:dyDescent="0.3">
      <c r="C1" s="19"/>
      <c r="D1" s="31" t="s">
        <v>11</v>
      </c>
      <c r="E1" s="30"/>
      <c r="F1" s="30"/>
      <c r="G1" s="30"/>
      <c r="H1" s="30"/>
      <c r="I1" s="29"/>
      <c r="J1" s="30" t="s">
        <v>10</v>
      </c>
      <c r="K1" s="30"/>
      <c r="L1" s="30"/>
      <c r="M1" s="30"/>
      <c r="N1" s="30"/>
      <c r="O1" s="29"/>
    </row>
    <row r="2" spans="3:30" x14ac:dyDescent="0.25">
      <c r="C2" s="19"/>
      <c r="D2" s="25" t="s">
        <v>9</v>
      </c>
      <c r="E2" s="24"/>
      <c r="F2" s="27" t="s">
        <v>8</v>
      </c>
      <c r="G2" s="26"/>
      <c r="H2" s="25" t="s">
        <v>7</v>
      </c>
      <c r="I2" s="24"/>
      <c r="J2" s="25" t="s">
        <v>9</v>
      </c>
      <c r="K2" s="24"/>
      <c r="L2" s="27" t="s">
        <v>8</v>
      </c>
      <c r="M2" s="26"/>
      <c r="N2" s="25" t="s">
        <v>7</v>
      </c>
      <c r="O2" s="24"/>
      <c r="P2" s="23" t="s">
        <v>6</v>
      </c>
      <c r="Q2" s="22">
        <v>10000</v>
      </c>
    </row>
    <row r="3" spans="3:30" ht="15.75" thickBot="1" x14ac:dyDescent="0.3">
      <c r="C3" s="21" t="s">
        <v>5</v>
      </c>
      <c r="D3" s="19" t="s">
        <v>4</v>
      </c>
      <c r="E3" s="18" t="s">
        <v>3</v>
      </c>
      <c r="F3" s="17" t="s">
        <v>4</v>
      </c>
      <c r="G3" s="16" t="s">
        <v>3</v>
      </c>
      <c r="H3" s="17" t="s">
        <v>4</v>
      </c>
      <c r="I3" s="16" t="s">
        <v>3</v>
      </c>
      <c r="J3" s="19" t="s">
        <v>4</v>
      </c>
      <c r="K3" s="18" t="s">
        <v>3</v>
      </c>
      <c r="L3" s="19" t="s">
        <v>4</v>
      </c>
      <c r="M3" s="18" t="s">
        <v>3</v>
      </c>
      <c r="N3" s="17" t="s">
        <v>4</v>
      </c>
      <c r="O3" s="20" t="s">
        <v>3</v>
      </c>
      <c r="P3" s="8" t="s">
        <v>2</v>
      </c>
      <c r="Q3" s="15">
        <v>12000</v>
      </c>
    </row>
    <row r="4" spans="3:30" x14ac:dyDescent="0.25">
      <c r="C4" s="19">
        <v>1</v>
      </c>
      <c r="D4" s="14">
        <f>Q2*(1.02-(0.02*0.15))</f>
        <v>10170.000000000002</v>
      </c>
      <c r="E4" s="13">
        <f>Q2*(1.07-(0.07*0.15))</f>
        <v>10595.000000000002</v>
      </c>
      <c r="F4" s="36">
        <f>Q2*1.02</f>
        <v>10200</v>
      </c>
      <c r="G4" s="13">
        <f>Q2*1.07</f>
        <v>10700</v>
      </c>
      <c r="H4" s="14">
        <f>F4-D4</f>
        <v>29.999999999998181</v>
      </c>
      <c r="I4" s="36">
        <f>G4-E4</f>
        <v>104.99999999999818</v>
      </c>
      <c r="J4" s="14">
        <f>Q2*(1.02-(0.02*0.15))</f>
        <v>10170.000000000002</v>
      </c>
      <c r="K4" s="36">
        <f>Q2*(1.07-(0.07*0.15))</f>
        <v>10595.000000000002</v>
      </c>
      <c r="L4" s="14">
        <f>Q2*1.02</f>
        <v>10200</v>
      </c>
      <c r="M4" s="13">
        <f>Q2*1.07</f>
        <v>10700</v>
      </c>
      <c r="N4" s="36">
        <f>L4-J4</f>
        <v>29.999999999998181</v>
      </c>
      <c r="O4" s="13">
        <f>M4-K4</f>
        <v>104.99999999999818</v>
      </c>
      <c r="P4" s="8"/>
      <c r="Q4" s="7"/>
    </row>
    <row r="5" spans="3:30" x14ac:dyDescent="0.25">
      <c r="C5" s="19">
        <v>2</v>
      </c>
      <c r="D5" s="11">
        <f>D4*(1.02-(0.02*0.15))</f>
        <v>10342.890000000003</v>
      </c>
      <c r="E5" s="9">
        <f>E4*(1.07-(0.07*0.15))</f>
        <v>11225.402500000004</v>
      </c>
      <c r="F5" s="37">
        <f>F4*1.02</f>
        <v>10404</v>
      </c>
      <c r="G5" s="9">
        <f>G4*1.07</f>
        <v>11449</v>
      </c>
      <c r="H5" s="11">
        <f>F5-D5</f>
        <v>61.109999999996944</v>
      </c>
      <c r="I5" s="37">
        <f>G5-E5</f>
        <v>223.59749999999622</v>
      </c>
      <c r="J5" s="11">
        <f>$Q$3+J4*(1.02-(0.02*0.15))</f>
        <v>22342.890000000003</v>
      </c>
      <c r="K5" s="37">
        <f>$Q$3+K4*(1.07-(0.07*0.15))</f>
        <v>23225.402500000004</v>
      </c>
      <c r="L5" s="11">
        <f>($Q$3+L4)*1.02</f>
        <v>22644</v>
      </c>
      <c r="M5" s="9">
        <f>($Q$3+M4)*1.07</f>
        <v>24289</v>
      </c>
      <c r="N5" s="37">
        <f>L5-J5</f>
        <v>301.10999999999694</v>
      </c>
      <c r="O5" s="9">
        <f>M5-K5</f>
        <v>1063.5974999999962</v>
      </c>
      <c r="P5" s="8"/>
      <c r="Q5" s="7"/>
    </row>
    <row r="6" spans="3:30" x14ac:dyDescent="0.25">
      <c r="C6" s="19">
        <v>3</v>
      </c>
      <c r="D6" s="11">
        <f>D5*(1.02-(0.02*0.15))</f>
        <v>10518.719130000005</v>
      </c>
      <c r="E6" s="9">
        <f>E5*(1.07-(0.07*0.15))</f>
        <v>11893.313948750005</v>
      </c>
      <c r="F6" s="37">
        <f>F5*1.02</f>
        <v>10612.08</v>
      </c>
      <c r="G6" s="9">
        <f>G5*1.07</f>
        <v>12250.43</v>
      </c>
      <c r="H6" s="11">
        <f>F6-D6</f>
        <v>93.360869999994975</v>
      </c>
      <c r="I6" s="37">
        <f>G6-E6</f>
        <v>357.11605124999551</v>
      </c>
      <c r="J6" s="11">
        <f>$Q$3+J5*(1.02-(0.02*0.15))</f>
        <v>34722.719130000005</v>
      </c>
      <c r="K6" s="37">
        <f>$Q$3+K5*(1.07-(0.07*0.15))</f>
        <v>36607.313948750001</v>
      </c>
      <c r="L6" s="11">
        <f>($Q$3+L5)*1.02</f>
        <v>35336.879999999997</v>
      </c>
      <c r="M6" s="9">
        <f>($Q$3+M5)*1.07</f>
        <v>38829.230000000003</v>
      </c>
      <c r="N6" s="37">
        <f>L6-J6</f>
        <v>614.16086999999243</v>
      </c>
      <c r="O6" s="9">
        <f>M6-K6</f>
        <v>2221.9160512500021</v>
      </c>
      <c r="P6" s="8"/>
      <c r="Q6" s="7"/>
    </row>
    <row r="7" spans="3:30" x14ac:dyDescent="0.25">
      <c r="C7" s="19">
        <v>4</v>
      </c>
      <c r="D7" s="11">
        <f>D6*(1.02-(0.02*0.15))</f>
        <v>10697.537355210006</v>
      </c>
      <c r="E7" s="9">
        <f>E6*(1.07-(0.07*0.15))</f>
        <v>12600.966128700631</v>
      </c>
      <c r="F7" s="37">
        <f>F6*1.02</f>
        <v>10824.321599999999</v>
      </c>
      <c r="G7" s="9">
        <f>G6*1.07</f>
        <v>13107.9601</v>
      </c>
      <c r="H7" s="11">
        <f>F7-D7</f>
        <v>126.78424478999295</v>
      </c>
      <c r="I7" s="37">
        <f>G7-E7</f>
        <v>506.99397129936915</v>
      </c>
      <c r="J7" s="11">
        <f>$Q$3+J6*(1.02-(0.02*0.15))</f>
        <v>47313.005355210007</v>
      </c>
      <c r="K7" s="37">
        <f>$Q$3+K6*(1.07-(0.07*0.15))</f>
        <v>50785.449128700631</v>
      </c>
      <c r="L7" s="11">
        <f>($Q$3+L6)*1.02</f>
        <v>48283.617599999998</v>
      </c>
      <c r="M7" s="9">
        <f>($Q$3+M6)*1.07</f>
        <v>54387.27610000001</v>
      </c>
      <c r="N7" s="37">
        <f>L7-J7</f>
        <v>970.61224478999065</v>
      </c>
      <c r="O7" s="9">
        <f>M7-K7</f>
        <v>3601.8269712993788</v>
      </c>
      <c r="P7" s="8"/>
      <c r="Q7" s="7"/>
    </row>
    <row r="8" spans="3:30" x14ac:dyDescent="0.25">
      <c r="C8" s="19">
        <v>5</v>
      </c>
      <c r="D8" s="11">
        <f>D7*(1.02-(0.02*0.15))</f>
        <v>10879.395490248578</v>
      </c>
      <c r="E8" s="9">
        <f>E7*(1.07-(0.07*0.15))</f>
        <v>13350.723613358319</v>
      </c>
      <c r="F8" s="37">
        <f>F7*1.02</f>
        <v>11040.808031999999</v>
      </c>
      <c r="G8" s="9">
        <f>G7*1.07</f>
        <v>14025.517307000002</v>
      </c>
      <c r="H8" s="11">
        <f>F8-D8</f>
        <v>161.41254175142058</v>
      </c>
      <c r="I8" s="37">
        <f>G8-E8</f>
        <v>674.79369364168269</v>
      </c>
      <c r="J8" s="11">
        <f>$Q$3+J7*(1.02-(0.02*0.15))</f>
        <v>60117.326446248582</v>
      </c>
      <c r="K8" s="37">
        <f>$Q$3+K7*(1.07-(0.07*0.15))</f>
        <v>65807.183351858315</v>
      </c>
      <c r="L8" s="11">
        <f>($Q$3+L7)*1.02</f>
        <v>61489.289951999999</v>
      </c>
      <c r="M8" s="9">
        <f>($Q$3+M7)*1.07</f>
        <v>71034.385427000016</v>
      </c>
      <c r="N8" s="37">
        <f>L8-J8</f>
        <v>1371.963505751417</v>
      </c>
      <c r="O8" s="9">
        <f>M8-K8</f>
        <v>5227.2020751417003</v>
      </c>
      <c r="P8" s="8"/>
      <c r="Q8" s="7"/>
    </row>
    <row r="9" spans="3:30" x14ac:dyDescent="0.25">
      <c r="C9" s="19">
        <v>6</v>
      </c>
      <c r="D9" s="11">
        <f>D8*(1.02-(0.02*0.15))</f>
        <v>11064.345213582807</v>
      </c>
      <c r="E9" s="9">
        <f>E8*(1.07-(0.07*0.15))</f>
        <v>14145.091668353141</v>
      </c>
      <c r="F9" s="37">
        <f>F8*1.02</f>
        <v>11261.62419264</v>
      </c>
      <c r="G9" s="9">
        <f>G8*1.07</f>
        <v>15007.303518490004</v>
      </c>
      <c r="H9" s="11">
        <f>F9-D9</f>
        <v>197.27897905719328</v>
      </c>
      <c r="I9" s="37">
        <f>G9-E9</f>
        <v>862.21185013686227</v>
      </c>
      <c r="J9" s="11">
        <f>$Q$3+J8*(1.02-(0.02*0.15))</f>
        <v>73139.320995834816</v>
      </c>
      <c r="K9" s="37">
        <f>$Q$3+K8*(1.07-(0.07*0.15))</f>
        <v>81722.710761293885</v>
      </c>
      <c r="L9" s="11">
        <f>($Q$3+L8)*1.02</f>
        <v>74959.07575104</v>
      </c>
      <c r="M9" s="9">
        <f>($Q$3+M8)*1.07</f>
        <v>88846.792406890017</v>
      </c>
      <c r="N9" s="37">
        <f>L9-J9</f>
        <v>1819.7547552051838</v>
      </c>
      <c r="O9" s="9">
        <f>M9-K9</f>
        <v>7124.0816455961321</v>
      </c>
      <c r="P9" s="8"/>
      <c r="Q9" s="7"/>
    </row>
    <row r="10" spans="3:30" x14ac:dyDescent="0.25">
      <c r="C10" s="19">
        <v>7</v>
      </c>
      <c r="D10" s="11">
        <f>D9*(1.02-(0.02*0.15))</f>
        <v>11252.439082213716</v>
      </c>
      <c r="E10" s="9">
        <f>E9*(1.07-(0.07*0.15))</f>
        <v>14986.724622620155</v>
      </c>
      <c r="F10" s="37">
        <f>F9*1.02</f>
        <v>11486.8566764928</v>
      </c>
      <c r="G10" s="9">
        <f>G9*1.07</f>
        <v>16057.814764784305</v>
      </c>
      <c r="H10" s="11">
        <f>F10-D10</f>
        <v>234.41759427908437</v>
      </c>
      <c r="I10" s="37">
        <f>G10-E10</f>
        <v>1071.0901421641502</v>
      </c>
      <c r="J10" s="11">
        <f>$Q$3+J9*(1.02-(0.02*0.15))</f>
        <v>86382.689452764011</v>
      </c>
      <c r="K10" s="37">
        <f>$Q$3+K9*(1.07-(0.07*0.15))</f>
        <v>98585.212051590875</v>
      </c>
      <c r="L10" s="11">
        <f>($Q$3+L9)*1.02</f>
        <v>88698.257266060798</v>
      </c>
      <c r="M10" s="9">
        <f>($Q$3+M9)*1.07</f>
        <v>107906.06787537232</v>
      </c>
      <c r="N10" s="37">
        <f>L10-J10</f>
        <v>2315.5678132967878</v>
      </c>
      <c r="O10" s="9">
        <f>M10-K10</f>
        <v>9320.8558237814432</v>
      </c>
      <c r="P10" s="8"/>
      <c r="Q10" s="7"/>
    </row>
    <row r="11" spans="3:30" x14ac:dyDescent="0.25">
      <c r="C11" s="19">
        <v>8</v>
      </c>
      <c r="D11" s="11">
        <f>D10*(1.02-(0.02*0.15))</f>
        <v>11443.73054661135</v>
      </c>
      <c r="E11" s="9">
        <f>E10*(1.07-(0.07*0.15))</f>
        <v>15878.434737666055</v>
      </c>
      <c r="F11" s="37">
        <f>F10*1.02</f>
        <v>11716.593810022656</v>
      </c>
      <c r="G11" s="9">
        <f>G10*1.07</f>
        <v>17181.861798319209</v>
      </c>
      <c r="H11" s="11">
        <f>F11-D11</f>
        <v>272.86326341130552</v>
      </c>
      <c r="I11" s="37">
        <f>G11-E11</f>
        <v>1303.4270606531536</v>
      </c>
      <c r="J11" s="11">
        <f>$Q$3+J10*(1.02-(0.02*0.15))</f>
        <v>99851.195173461005</v>
      </c>
      <c r="K11" s="37">
        <f>$Q$3+K10*(1.07-(0.07*0.15))</f>
        <v>116451.03216866055</v>
      </c>
      <c r="L11" s="11">
        <f>($Q$3+L10)*1.02</f>
        <v>102712.22241138201</v>
      </c>
      <c r="M11" s="9">
        <f>($Q$3+M10)*1.07</f>
        <v>128299.49262664838</v>
      </c>
      <c r="N11" s="37">
        <f>L11-J11</f>
        <v>2861.0272379210073</v>
      </c>
      <c r="O11" s="9">
        <f>M11-K11</f>
        <v>11848.460457987836</v>
      </c>
      <c r="P11" s="8"/>
      <c r="Q11" s="7"/>
    </row>
    <row r="12" spans="3:30" x14ac:dyDescent="0.25">
      <c r="C12" s="19">
        <v>9</v>
      </c>
      <c r="D12" s="11">
        <f>D11*(1.02-(0.02*0.15))</f>
        <v>11638.273965903745</v>
      </c>
      <c r="E12" s="9">
        <f>E11*(1.07-(0.07*0.15))</f>
        <v>16823.201604557187</v>
      </c>
      <c r="F12" s="37">
        <f>F11*1.02</f>
        <v>11950.925686223109</v>
      </c>
      <c r="G12" s="9">
        <f>G11*1.07</f>
        <v>18384.592124201554</v>
      </c>
      <c r="H12" s="11">
        <f>F12-D12</f>
        <v>312.65172031936345</v>
      </c>
      <c r="I12" s="37">
        <f>G12-E12</f>
        <v>1561.3905196443666</v>
      </c>
      <c r="J12" s="11">
        <f>$Q$3+J11*(1.02-(0.02*0.15))</f>
        <v>113548.66549140985</v>
      </c>
      <c r="K12" s="37">
        <f>$Q$3+K11*(1.07-(0.07*0.15))</f>
        <v>135379.86858269584</v>
      </c>
      <c r="L12" s="11">
        <f>($Q$3+L11)*1.02</f>
        <v>117006.46685960966</v>
      </c>
      <c r="M12" s="9">
        <f>($Q$3+M11)*1.07</f>
        <v>150120.45711051379</v>
      </c>
      <c r="N12" s="37">
        <f>L12-J12</f>
        <v>3457.8013681998127</v>
      </c>
      <c r="O12" s="9">
        <f>M12-K12</f>
        <v>14740.588527817948</v>
      </c>
      <c r="P12" s="8"/>
      <c r="Q12" s="7"/>
      <c r="X12" t="s">
        <v>12</v>
      </c>
      <c r="Y12" s="39">
        <v>0.02</v>
      </c>
      <c r="Z12" s="39">
        <v>7.0000000000000007E-2</v>
      </c>
      <c r="AA12" t="s">
        <v>7</v>
      </c>
      <c r="AB12" s="39">
        <v>0.02</v>
      </c>
      <c r="AC12" s="39">
        <v>7.0000000000000007E-2</v>
      </c>
      <c r="AD12" t="s">
        <v>7</v>
      </c>
    </row>
    <row r="13" spans="3:30" x14ac:dyDescent="0.25">
      <c r="C13" s="19">
        <v>10</v>
      </c>
      <c r="D13" s="11">
        <f>D12*(1.02-(0.02*0.15))</f>
        <v>11836.124623324111</v>
      </c>
      <c r="E13" s="9">
        <f>E12*(1.07-(0.07*0.15))</f>
        <v>17824.182100028342</v>
      </c>
      <c r="F13" s="37">
        <f>F12*1.02</f>
        <v>12189.944199947571</v>
      </c>
      <c r="G13" s="9">
        <f>G12*1.07</f>
        <v>19671.513572895663</v>
      </c>
      <c r="H13" s="11">
        <f>F13-D13</f>
        <v>353.81957662346031</v>
      </c>
      <c r="I13" s="37">
        <f>G13-E13</f>
        <v>1847.3314728673213</v>
      </c>
      <c r="J13" s="11">
        <f>$Q$3+J12*(1.02-(0.02*0.15))</f>
        <v>127478.99280476382</v>
      </c>
      <c r="K13" s="37">
        <f>$Q$3+K12*(1.07-(0.07*0.15))</f>
        <v>155434.97076336626</v>
      </c>
      <c r="L13" s="11">
        <f>($Q$3+L12)*1.02</f>
        <v>131586.59619680187</v>
      </c>
      <c r="M13" s="9">
        <f>($Q$3+M12)*1.07</f>
        <v>173468.88910824977</v>
      </c>
      <c r="N13" s="37">
        <f>L13-J13</f>
        <v>4107.6033920380432</v>
      </c>
      <c r="O13" s="9">
        <f>M13-K13</f>
        <v>18033.91834488351</v>
      </c>
      <c r="P13" s="8"/>
      <c r="Q13" s="7"/>
      <c r="X13">
        <v>10000</v>
      </c>
    </row>
    <row r="14" spans="3:30" x14ac:dyDescent="0.25">
      <c r="C14" s="19">
        <v>11</v>
      </c>
      <c r="D14" s="11">
        <f>D13*(1.02-(0.02*0.15))</f>
        <v>12037.338741920623</v>
      </c>
      <c r="E14" s="9">
        <f>E13*(1.07-(0.07*0.15))</f>
        <v>18884.720934980029</v>
      </c>
      <c r="F14" s="37">
        <f>F13*1.02</f>
        <v>12433.743083946523</v>
      </c>
      <c r="G14" s="9">
        <f>G13*1.07</f>
        <v>21048.519522998362</v>
      </c>
      <c r="H14" s="11">
        <f>F14-D14</f>
        <v>396.40434202590041</v>
      </c>
      <c r="I14" s="37">
        <f>G14-E14</f>
        <v>2163.7985880183332</v>
      </c>
      <c r="J14" s="11">
        <f>$Q$3+J13*(1.02-(0.02*0.15))</f>
        <v>141646.13568244484</v>
      </c>
      <c r="K14" s="37">
        <f>$Q$3+K13*(1.07-(0.07*0.15))</f>
        <v>176683.35152378658</v>
      </c>
      <c r="L14" s="11">
        <f>($Q$3+L13)*1.02</f>
        <v>146458.32812073792</v>
      </c>
      <c r="M14" s="9">
        <f>($Q$3+M13)*1.07</f>
        <v>198451.71134582727</v>
      </c>
      <c r="N14" s="37">
        <f>L14-J14</f>
        <v>4812.1924382930738</v>
      </c>
      <c r="O14" s="9">
        <f>M14-K14</f>
        <v>21768.359822040686</v>
      </c>
      <c r="P14" s="8"/>
      <c r="Q14" s="7"/>
    </row>
    <row r="15" spans="3:30" x14ac:dyDescent="0.25">
      <c r="C15" s="19">
        <v>12</v>
      </c>
      <c r="D15" s="11">
        <f>D14*(1.02-(0.02*0.15))</f>
        <v>12241.973500533275</v>
      </c>
      <c r="E15" s="9">
        <f>E14*(1.07-(0.07*0.15))</f>
        <v>20008.361830611342</v>
      </c>
      <c r="F15" s="37">
        <f>F14*1.02</f>
        <v>12682.417945625453</v>
      </c>
      <c r="G15" s="9">
        <f>G14*1.07</f>
        <v>22521.915889608248</v>
      </c>
      <c r="H15" s="11">
        <f>F15-D15</f>
        <v>440.44444509217828</v>
      </c>
      <c r="I15" s="37">
        <f>G15-E15</f>
        <v>2513.554058996906</v>
      </c>
      <c r="J15" s="11">
        <f>$Q$3+J14*(1.02-(0.02*0.15))</f>
        <v>156054.11998904642</v>
      </c>
      <c r="K15" s="37">
        <f>$Q$3+K14*(1.07-(0.07*0.15))</f>
        <v>199196.01093945189</v>
      </c>
      <c r="L15" s="11">
        <f>($Q$3+L14)*1.02</f>
        <v>161627.49468315268</v>
      </c>
      <c r="M15" s="9">
        <f>($Q$3+M14)*1.07</f>
        <v>225183.33114003518</v>
      </c>
      <c r="N15" s="37">
        <f>L15-J15</f>
        <v>5573.3746941062564</v>
      </c>
      <c r="O15" s="9">
        <f>M15-K15</f>
        <v>25987.320200583286</v>
      </c>
      <c r="P15" s="8"/>
      <c r="Q15" s="7"/>
    </row>
    <row r="16" spans="3:30" x14ac:dyDescent="0.25">
      <c r="C16" s="19">
        <v>13</v>
      </c>
      <c r="D16" s="11">
        <f>D15*(1.02-(0.02*0.15))</f>
        <v>12450.087050042343</v>
      </c>
      <c r="E16" s="9">
        <f>E15*(1.07-(0.07*0.15))</f>
        <v>21198.859359532718</v>
      </c>
      <c r="F16" s="37">
        <f>F15*1.02</f>
        <v>12936.066304537962</v>
      </c>
      <c r="G16" s="9">
        <f>G15*1.07</f>
        <v>24098.450001880828</v>
      </c>
      <c r="H16" s="11">
        <f>F16-D16</f>
        <v>485.9792544956199</v>
      </c>
      <c r="I16" s="37">
        <f>G16-E16</f>
        <v>2899.5906423481101</v>
      </c>
      <c r="J16" s="11">
        <f>$Q$3+J15*(1.02-(0.02*0.15))</f>
        <v>170707.04002886024</v>
      </c>
      <c r="K16" s="37">
        <f>$Q$3+K15*(1.07-(0.07*0.15))</f>
        <v>223048.1735903493</v>
      </c>
      <c r="L16" s="11">
        <f>($Q$3+L15)*1.02</f>
        <v>177100.04457681574</v>
      </c>
      <c r="M16" s="9">
        <f>($Q$3+M15)*1.07</f>
        <v>253786.16431983767</v>
      </c>
      <c r="N16" s="37">
        <f>L16-J16</f>
        <v>6393.0045479554974</v>
      </c>
      <c r="O16" s="9">
        <f>M16-K16</f>
        <v>30737.990729488374</v>
      </c>
      <c r="P16" s="8"/>
      <c r="Q16" s="7"/>
    </row>
    <row r="17" spans="3:17" x14ac:dyDescent="0.25">
      <c r="C17" s="19">
        <v>14</v>
      </c>
      <c r="D17" s="11">
        <f>D16*(1.02-(0.02*0.15))</f>
        <v>12661.738529893064</v>
      </c>
      <c r="E17" s="9">
        <f>E16*(1.07-(0.07*0.15))</f>
        <v>22460.191491424917</v>
      </c>
      <c r="F17" s="37">
        <f>F16*1.02</f>
        <v>13194.787630628722</v>
      </c>
      <c r="G17" s="9">
        <f>G16*1.07</f>
        <v>25785.341502012488</v>
      </c>
      <c r="H17" s="11">
        <f>F17-D17</f>
        <v>533.0491007356577</v>
      </c>
      <c r="I17" s="37">
        <f>G17-E17</f>
        <v>3325.1500105875712</v>
      </c>
      <c r="J17" s="11">
        <f>$Q$3+J16*(1.02-(0.02*0.15))</f>
        <v>185609.0597093509</v>
      </c>
      <c r="K17" s="37">
        <f>$Q$3+K16*(1.07-(0.07*0.15))</f>
        <v>248319.53991897509</v>
      </c>
      <c r="L17" s="11">
        <f>($Q$3+L16)*1.02</f>
        <v>192882.04546835207</v>
      </c>
      <c r="M17" s="9">
        <f>($Q$3+M16)*1.07</f>
        <v>284391.19582222635</v>
      </c>
      <c r="N17" s="37">
        <f>L17-J17</f>
        <v>7272.985759001167</v>
      </c>
      <c r="O17" s="9">
        <f>M17-K17</f>
        <v>36071.65590325126</v>
      </c>
      <c r="P17" s="8"/>
      <c r="Q17" s="7"/>
    </row>
    <row r="18" spans="3:17" x14ac:dyDescent="0.25">
      <c r="C18" s="19">
        <v>15</v>
      </c>
      <c r="D18" s="11">
        <f>D17*(1.02-(0.02*0.15))</f>
        <v>12876.988084901248</v>
      </c>
      <c r="E18" s="9">
        <f>E17*(1.07-(0.07*0.15))</f>
        <v>23796.572885164704</v>
      </c>
      <c r="F18" s="37">
        <f>F17*1.02</f>
        <v>13458.683383241296</v>
      </c>
      <c r="G18" s="9">
        <f>G17*1.07</f>
        <v>27590.315407153365</v>
      </c>
      <c r="H18" s="11">
        <f>F18-D18</f>
        <v>581.69529834004788</v>
      </c>
      <c r="I18" s="37">
        <f>G18-E18</f>
        <v>3793.7425219886609</v>
      </c>
      <c r="J18" s="11">
        <f>$Q$3+J17*(1.02-(0.02*0.15))</f>
        <v>200764.41372440988</v>
      </c>
      <c r="K18" s="37">
        <f>$Q$3+K17*(1.07-(0.07*0.15))</f>
        <v>275094.55254415411</v>
      </c>
      <c r="L18" s="11">
        <f>($Q$3+L17)*1.02</f>
        <v>208979.6863777191</v>
      </c>
      <c r="M18" s="9">
        <f>($Q$3+M17)*1.07</f>
        <v>317138.57952978223</v>
      </c>
      <c r="N18" s="37">
        <f>L18-J18</f>
        <v>8215.2726533092209</v>
      </c>
      <c r="O18" s="9">
        <f>M18-K18</f>
        <v>42044.026985628123</v>
      </c>
      <c r="P18" s="8"/>
      <c r="Q18" s="7"/>
    </row>
    <row r="19" spans="3:17" x14ac:dyDescent="0.25">
      <c r="C19" s="19">
        <v>16</v>
      </c>
      <c r="D19" s="11">
        <f>D18*(1.02-(0.02*0.15))</f>
        <v>13095.89688234457</v>
      </c>
      <c r="E19" s="9">
        <f>E18*(1.07-(0.07*0.15))</f>
        <v>25212.468971832008</v>
      </c>
      <c r="F19" s="37">
        <f>F18*1.02</f>
        <v>13727.857050906123</v>
      </c>
      <c r="G19" s="9">
        <f>G18*1.07</f>
        <v>29521.637485654101</v>
      </c>
      <c r="H19" s="11">
        <f>F19-D19</f>
        <v>631.96016856155256</v>
      </c>
      <c r="I19" s="37">
        <f>G19-E19</f>
        <v>4309.1685138220928</v>
      </c>
      <c r="J19" s="11">
        <f>$Q$3+J18*(1.02-(0.02*0.15))</f>
        <v>216177.40875772489</v>
      </c>
      <c r="K19" s="37">
        <f>$Q$3+K18*(1.07-(0.07*0.15))</f>
        <v>303462.67842053133</v>
      </c>
      <c r="L19" s="11">
        <f>($Q$3+L18)*1.02</f>
        <v>225399.2801052735</v>
      </c>
      <c r="M19" s="9">
        <f>($Q$3+M18)*1.07</f>
        <v>352178.28009686701</v>
      </c>
      <c r="N19" s="37">
        <f>L19-J19</f>
        <v>9221.8713475486147</v>
      </c>
      <c r="O19" s="9">
        <f>M19-K19</f>
        <v>48715.601676335675</v>
      </c>
      <c r="P19" s="35"/>
      <c r="Q19" s="34"/>
    </row>
    <row r="20" spans="3:17" x14ac:dyDescent="0.25">
      <c r="C20" s="19">
        <v>17</v>
      </c>
      <c r="D20" s="11">
        <f>D19*(1.02-(0.02*0.15))</f>
        <v>13318.527129344429</v>
      </c>
      <c r="E20" s="9">
        <f>E19*(1.07-(0.07*0.15))</f>
        <v>26712.610875656013</v>
      </c>
      <c r="F20" s="37">
        <f>F19*1.02</f>
        <v>14002.414191924245</v>
      </c>
      <c r="G20" s="9">
        <f>G19*1.07</f>
        <v>31588.152109649891</v>
      </c>
      <c r="H20" s="11">
        <f>F20-D20</f>
        <v>683.88706257981539</v>
      </c>
      <c r="I20" s="37">
        <f>G20-E20</f>
        <v>4875.5412339938775</v>
      </c>
      <c r="J20" s="11">
        <f>$Q$3+J19*(1.02-(0.02*0.15))</f>
        <v>231852.42470660622</v>
      </c>
      <c r="K20" s="37">
        <f>$Q$3+K19*(1.07-(0.07*0.15))</f>
        <v>333518.70778655296</v>
      </c>
      <c r="L20" s="11">
        <f>($Q$3+L19)*1.02</f>
        <v>242147.26570737897</v>
      </c>
      <c r="M20" s="9">
        <f>($Q$3+M19)*1.07</f>
        <v>389670.75970364769</v>
      </c>
      <c r="N20" s="37">
        <f>L20-J20</f>
        <v>10294.841000772751</v>
      </c>
      <c r="O20" s="9">
        <f>M20-K20</f>
        <v>56152.051917094737</v>
      </c>
      <c r="P20" s="35"/>
      <c r="Q20" s="34"/>
    </row>
    <row r="21" spans="3:17" x14ac:dyDescent="0.25">
      <c r="C21" s="19">
        <v>18</v>
      </c>
      <c r="D21" s="11">
        <f>D20*(1.02-(0.02*0.15))</f>
        <v>13544.942090543287</v>
      </c>
      <c r="E21" s="9">
        <f>E20*(1.07-(0.07*0.15))</f>
        <v>28302.011222757548</v>
      </c>
      <c r="F21" s="37">
        <f>F20*1.02</f>
        <v>14282.46247576273</v>
      </c>
      <c r="G21" s="9">
        <f>G20*1.07</f>
        <v>33799.322757325383</v>
      </c>
      <c r="H21" s="11">
        <f>F21-D21</f>
        <v>737.52038521944269</v>
      </c>
      <c r="I21" s="37">
        <f>G21-E21</f>
        <v>5497.3115345678343</v>
      </c>
      <c r="J21" s="11">
        <f>$Q$3+J20*(1.02-(0.02*0.15))</f>
        <v>247793.91592661856</v>
      </c>
      <c r="K21" s="37">
        <f>$Q$3+K20*(1.07-(0.07*0.15))</f>
        <v>365363.0708998529</v>
      </c>
      <c r="L21" s="11">
        <f>($Q$3+L20)*1.02</f>
        <v>259230.21102152657</v>
      </c>
      <c r="M21" s="9">
        <f>($Q$3+M20)*1.07</f>
        <v>429787.71288290306</v>
      </c>
      <c r="N21" s="37">
        <f>L21-J21</f>
        <v>11436.295094908011</v>
      </c>
      <c r="O21" s="9">
        <f>M21-K21</f>
        <v>64424.641983050155</v>
      </c>
      <c r="P21" s="35"/>
      <c r="Q21" s="34"/>
    </row>
    <row r="22" spans="3:17" x14ac:dyDescent="0.25">
      <c r="C22" s="19">
        <v>19</v>
      </c>
      <c r="D22" s="11">
        <f>D21*(1.02-(0.02*0.15))</f>
        <v>13775.206106082525</v>
      </c>
      <c r="E22" s="9">
        <f>E21*(1.07-(0.07*0.15))</f>
        <v>29985.980890511626</v>
      </c>
      <c r="F22" s="37">
        <f>F21*1.02</f>
        <v>14568.111725277984</v>
      </c>
      <c r="G22" s="9">
        <f>G21*1.07</f>
        <v>36165.275350338161</v>
      </c>
      <c r="H22" s="11">
        <f>F22-D22</f>
        <v>792.90561919545871</v>
      </c>
      <c r="I22" s="37">
        <f>G22-E22</f>
        <v>6179.2944598265349</v>
      </c>
      <c r="J22" s="11">
        <f>$Q$3+J21*(1.02-(0.02*0.15))</f>
        <v>264006.41249737109</v>
      </c>
      <c r="K22" s="37">
        <f>$Q$3+K21*(1.07-(0.07*0.15))</f>
        <v>399102.17361839418</v>
      </c>
      <c r="L22" s="11">
        <f>($Q$3+L21)*1.02</f>
        <v>276654.81524195714</v>
      </c>
      <c r="M22" s="9">
        <f>($Q$3+M21)*1.07</f>
        <v>472712.85278470628</v>
      </c>
      <c r="N22" s="37">
        <f>L22-J22</f>
        <v>12648.402744586056</v>
      </c>
      <c r="O22" s="9">
        <f>M22-K22</f>
        <v>73610.679166312097</v>
      </c>
      <c r="P22" s="35"/>
      <c r="Q22" s="34"/>
    </row>
    <row r="23" spans="3:17" x14ac:dyDescent="0.25">
      <c r="C23" s="19">
        <v>20</v>
      </c>
      <c r="D23" s="11">
        <f>D22*(1.02-(0.02*0.15))</f>
        <v>14009.38460988593</v>
      </c>
      <c r="E23" s="9">
        <f>E22*(1.07-(0.07*0.15))</f>
        <v>31770.146753497072</v>
      </c>
      <c r="F23" s="37">
        <f>F22*1.02</f>
        <v>14859.473959783543</v>
      </c>
      <c r="G23" s="9">
        <f>G22*1.07</f>
        <v>38696.844624861835</v>
      </c>
      <c r="H23" s="11">
        <f>F23-D23</f>
        <v>850.08934989761292</v>
      </c>
      <c r="I23" s="37">
        <f>G23-E23</f>
        <v>6926.6978713647622</v>
      </c>
      <c r="J23" s="11">
        <f>$Q$3+J22*(1.02-(0.02*0.15))</f>
        <v>280494.52150982642</v>
      </c>
      <c r="K23" s="37">
        <f>$Q$3+K22*(1.07-(0.07*0.15))</f>
        <v>434848.75294868869</v>
      </c>
      <c r="L23" s="11">
        <f>($Q$3+L22)*1.02</f>
        <v>294427.91154679627</v>
      </c>
      <c r="M23" s="9">
        <f>($Q$3+M22)*1.07</f>
        <v>518642.75247963576</v>
      </c>
      <c r="N23" s="37">
        <f>L23-J23</f>
        <v>13933.390036969853</v>
      </c>
      <c r="O23" s="9">
        <f>M23-K23</f>
        <v>83793.999530947069</v>
      </c>
      <c r="P23" s="35"/>
      <c r="Q23" s="34"/>
    </row>
    <row r="24" spans="3:17" x14ac:dyDescent="0.25">
      <c r="C24" s="19">
        <v>21</v>
      </c>
      <c r="D24" s="11">
        <f>D23*(1.02-(0.02*0.15))</f>
        <v>14247.544148253994</v>
      </c>
      <c r="E24" s="9">
        <f>E23*(1.07-(0.07*0.15))</f>
        <v>33660.470485330152</v>
      </c>
      <c r="F24" s="37">
        <f>F23*1.02</f>
        <v>15156.663438979214</v>
      </c>
      <c r="G24" s="9">
        <f>G23*1.07</f>
        <v>41405.623748602164</v>
      </c>
      <c r="H24" s="11">
        <f>F24-D24</f>
        <v>909.11929072522071</v>
      </c>
      <c r="I24" s="37">
        <f>G24-E24</f>
        <v>7745.1532632720118</v>
      </c>
      <c r="J24" s="11">
        <f>$Q$3+J23*(1.02-(0.02*0.15))</f>
        <v>297262.9283754935</v>
      </c>
      <c r="K24" s="37">
        <f>$Q$3+K23*(1.07-(0.07*0.15))</f>
        <v>472722.25374913571</v>
      </c>
      <c r="L24" s="11">
        <f>($Q$3+L23)*1.02</f>
        <v>312556.46977773221</v>
      </c>
      <c r="M24" s="9">
        <f>($Q$3+M23)*1.07</f>
        <v>567787.74515321024</v>
      </c>
      <c r="N24" s="37">
        <f>L24-J24</f>
        <v>15293.541402238712</v>
      </c>
      <c r="O24" s="9">
        <f>M24-K24</f>
        <v>95065.491404074535</v>
      </c>
      <c r="P24" s="35"/>
      <c r="Q24" s="34"/>
    </row>
    <row r="25" spans="3:17" x14ac:dyDescent="0.25">
      <c r="C25" s="19">
        <v>22</v>
      </c>
      <c r="D25" s="11">
        <f>D24*(1.02-(0.02*0.15))</f>
        <v>14489.752398774313</v>
      </c>
      <c r="E25" s="9">
        <f>E24*(1.07-(0.07*0.15))</f>
        <v>35663.268479207298</v>
      </c>
      <c r="F25" s="37">
        <f>F24*1.02</f>
        <v>15459.796707758798</v>
      </c>
      <c r="G25" s="9">
        <f>G24*1.07</f>
        <v>44304.017411004315</v>
      </c>
      <c r="H25" s="11">
        <f>F25-D25</f>
        <v>970.04430898448481</v>
      </c>
      <c r="I25" s="37">
        <f>G25-E25</f>
        <v>8640.7489317970176</v>
      </c>
      <c r="J25" s="11">
        <f>$Q$3+J24*(1.02-(0.02*0.15))</f>
        <v>314316.39815787692</v>
      </c>
      <c r="K25" s="37">
        <f>$Q$3+K24*(1.07-(0.07*0.15))</f>
        <v>512849.22784720932</v>
      </c>
      <c r="L25" s="11">
        <f>($Q$3+L24)*1.02</f>
        <v>331047.59917328687</v>
      </c>
      <c r="M25" s="9">
        <f>($Q$3+M24)*1.07</f>
        <v>620372.88731393497</v>
      </c>
      <c r="N25" s="37">
        <f>L25-J25</f>
        <v>16731.201015409955</v>
      </c>
      <c r="O25" s="9">
        <f>M25-K25</f>
        <v>107523.65946672566</v>
      </c>
      <c r="P25" s="35"/>
      <c r="Q25" s="34"/>
    </row>
    <row r="26" spans="3:17" x14ac:dyDescent="0.25">
      <c r="C26" s="19">
        <v>23</v>
      </c>
      <c r="D26" s="11">
        <f>D25*(1.02-(0.02*0.15))</f>
        <v>14736.078189553478</v>
      </c>
      <c r="E26" s="9">
        <f>E25*(1.07-(0.07*0.15))</f>
        <v>37785.232953720137</v>
      </c>
      <c r="F26" s="37">
        <f>F25*1.02</f>
        <v>15768.992641913974</v>
      </c>
      <c r="G26" s="9">
        <f>G25*1.07</f>
        <v>47405.298629774617</v>
      </c>
      <c r="H26" s="11">
        <f>F26-D26</f>
        <v>1032.9144523604955</v>
      </c>
      <c r="I26" s="37">
        <f>G26-E26</f>
        <v>9620.0656760544807</v>
      </c>
      <c r="J26" s="11">
        <f>$Q$3+J25*(1.02-(0.02*0.15))</f>
        <v>331659.77692656085</v>
      </c>
      <c r="K26" s="37">
        <f>$Q$3+K25*(1.07-(0.07*0.15))</f>
        <v>555363.75690411835</v>
      </c>
      <c r="L26" s="11">
        <f>($Q$3+L25)*1.02</f>
        <v>349908.55115675263</v>
      </c>
      <c r="M26" s="9">
        <f>($Q$3+M25)*1.07</f>
        <v>676638.9894259104</v>
      </c>
      <c r="N26" s="37">
        <f>L26-J26</f>
        <v>18248.774230191775</v>
      </c>
      <c r="O26" s="9">
        <f>M26-K26</f>
        <v>121275.23252179206</v>
      </c>
      <c r="P26" s="35"/>
      <c r="Q26" s="34"/>
    </row>
    <row r="27" spans="3:17" x14ac:dyDescent="0.25">
      <c r="C27" s="19">
        <v>24</v>
      </c>
      <c r="D27" s="11">
        <f>D26*(1.02-(0.02*0.15))</f>
        <v>14986.591518775889</v>
      </c>
      <c r="E27" s="9">
        <f>E26*(1.07-(0.07*0.15))</f>
        <v>40033.454314466486</v>
      </c>
      <c r="F27" s="37">
        <f>F26*1.02</f>
        <v>16084.372494752253</v>
      </c>
      <c r="G27" s="9">
        <f>G26*1.07</f>
        <v>50723.669533858847</v>
      </c>
      <c r="H27" s="11">
        <f>F27-D27</f>
        <v>1097.7809759763641</v>
      </c>
      <c r="I27" s="37">
        <f>G27-E27</f>
        <v>10690.215219392361</v>
      </c>
      <c r="J27" s="11">
        <f>$Q$3+J26*(1.02-(0.02*0.15))</f>
        <v>349297.99313431245</v>
      </c>
      <c r="K27" s="37">
        <f>$Q$3+K26*(1.07-(0.07*0.15))</f>
        <v>600407.9004399135</v>
      </c>
      <c r="L27" s="11">
        <f>($Q$3+L26)*1.02</f>
        <v>369146.7221798877</v>
      </c>
      <c r="M27" s="9">
        <f>($Q$3+M26)*1.07</f>
        <v>736843.71868572419</v>
      </c>
      <c r="N27" s="37">
        <f>L27-J27</f>
        <v>19848.729045575252</v>
      </c>
      <c r="O27" s="9">
        <f>M27-K27</f>
        <v>136435.81824581069</v>
      </c>
      <c r="P27" s="35"/>
      <c r="Q27" s="34"/>
    </row>
    <row r="28" spans="3:17" x14ac:dyDescent="0.25">
      <c r="C28" s="19">
        <v>25</v>
      </c>
      <c r="D28" s="11">
        <f>D27*(1.02-(0.02*0.15))</f>
        <v>15241.363574595081</v>
      </c>
      <c r="E28" s="9">
        <f>E27*(1.07-(0.07*0.15))</f>
        <v>42415.444846177248</v>
      </c>
      <c r="F28" s="37">
        <f>F27*1.02</f>
        <v>16406.059944647299</v>
      </c>
      <c r="G28" s="9">
        <f>G27*1.07</f>
        <v>54274.326401228973</v>
      </c>
      <c r="H28" s="11">
        <f>F28-D28</f>
        <v>1164.6963700522174</v>
      </c>
      <c r="I28" s="37">
        <f>G28-E28</f>
        <v>11858.881555051725</v>
      </c>
      <c r="J28" s="11">
        <f>$Q$3+J27*(1.02-(0.02*0.15))</f>
        <v>367236.05901759578</v>
      </c>
      <c r="K28" s="37">
        <f>$Q$3+K27*(1.07-(0.07*0.15))</f>
        <v>648132.17051608837</v>
      </c>
      <c r="L28" s="11">
        <f>($Q$3+L27)*1.02</f>
        <v>388769.65662348544</v>
      </c>
      <c r="M28" s="9">
        <f>($Q$3+M27)*1.07</f>
        <v>801262.77899372496</v>
      </c>
      <c r="N28" s="37">
        <f>L28-J28</f>
        <v>21533.597605889663</v>
      </c>
      <c r="O28" s="9">
        <f>M28-K28</f>
        <v>153130.60847763659</v>
      </c>
      <c r="P28" s="35"/>
      <c r="Q28" s="34"/>
    </row>
    <row r="29" spans="3:17" x14ac:dyDescent="0.25">
      <c r="C29" s="19">
        <v>26</v>
      </c>
      <c r="D29" s="11">
        <f>D28*(1.02-(0.02*0.15))</f>
        <v>15500.466755363199</v>
      </c>
      <c r="E29" s="9">
        <f>E28*(1.07-(0.07*0.15))</f>
        <v>44939.1638145248</v>
      </c>
      <c r="F29" s="37">
        <f>F28*1.02</f>
        <v>16734.181143540245</v>
      </c>
      <c r="G29" s="9">
        <f>G28*1.07</f>
        <v>58073.529249315005</v>
      </c>
      <c r="H29" s="11">
        <f>F29-D29</f>
        <v>1233.7143881770462</v>
      </c>
      <c r="I29" s="37">
        <f>G29-E29</f>
        <v>13134.365434790205</v>
      </c>
      <c r="J29" s="11">
        <f>$Q$3+J28*(1.02-(0.02*0.15))</f>
        <v>385479.07202089496</v>
      </c>
      <c r="K29" s="37">
        <f>$Q$3+K28*(1.07-(0.07*0.15))</f>
        <v>698696.03466179571</v>
      </c>
      <c r="L29" s="11">
        <f>($Q$3+L28)*1.02</f>
        <v>408785.04975595517</v>
      </c>
      <c r="M29" s="9">
        <f>($Q$3+M28)*1.07</f>
        <v>870191.17352328578</v>
      </c>
      <c r="N29" s="37">
        <f>L29-J29</f>
        <v>23305.977735060209</v>
      </c>
      <c r="O29" s="9">
        <f>M29-K29</f>
        <v>171495.13886149006</v>
      </c>
      <c r="P29" s="35"/>
      <c r="Q29" s="34"/>
    </row>
    <row r="30" spans="3:17" x14ac:dyDescent="0.25">
      <c r="C30" s="19">
        <v>27</v>
      </c>
      <c r="D30" s="11">
        <f>D29*(1.02-(0.02*0.15))</f>
        <v>15763.974690204375</v>
      </c>
      <c r="E30" s="9">
        <f>E29*(1.07-(0.07*0.15))</f>
        <v>47613.044061489032</v>
      </c>
      <c r="F30" s="37">
        <f>F29*1.02</f>
        <v>17068.86476641105</v>
      </c>
      <c r="G30" s="9">
        <f>G29*1.07</f>
        <v>62138.676296767058</v>
      </c>
      <c r="H30" s="11">
        <f>F30-D30</f>
        <v>1304.8900762066751</v>
      </c>
      <c r="I30" s="37">
        <f>G30-E30</f>
        <v>14525.632235278026</v>
      </c>
      <c r="J30" s="11">
        <f>$Q$3+J29*(1.02-(0.02*0.15))</f>
        <v>404032.21624525025</v>
      </c>
      <c r="K30" s="37">
        <f>$Q$3+K29*(1.07-(0.07*0.15))</f>
        <v>752268.44872417266</v>
      </c>
      <c r="L30" s="11">
        <f>($Q$3+L29)*1.02</f>
        <v>429200.75075107429</v>
      </c>
      <c r="M30" s="9">
        <f>($Q$3+M29)*1.07</f>
        <v>943944.55566991586</v>
      </c>
      <c r="N30" s="37">
        <f>L30-J30</f>
        <v>25168.534505824035</v>
      </c>
      <c r="O30" s="9">
        <f>M30-K30</f>
        <v>191676.1069457432</v>
      </c>
      <c r="P30" s="35"/>
      <c r="Q30" s="34"/>
    </row>
    <row r="31" spans="3:17" x14ac:dyDescent="0.25">
      <c r="C31" s="19">
        <v>28</v>
      </c>
      <c r="D31" s="11">
        <f>D30*(1.02-(0.02*0.15))</f>
        <v>16031.962259937851</v>
      </c>
      <c r="E31" s="9">
        <f>E30*(1.07-(0.07*0.15))</f>
        <v>50446.020183147637</v>
      </c>
      <c r="F31" s="37">
        <f>F30*1.02</f>
        <v>17410.242061739271</v>
      </c>
      <c r="G31" s="9">
        <f>G30*1.07</f>
        <v>66488.383637540755</v>
      </c>
      <c r="H31" s="11">
        <f>F31-D31</f>
        <v>1378.27980180142</v>
      </c>
      <c r="I31" s="37">
        <f>G31-E31</f>
        <v>16042.363454393118</v>
      </c>
      <c r="J31" s="11">
        <f>$Q$3+J30*(1.02-(0.02*0.15))</f>
        <v>422900.76392141957</v>
      </c>
      <c r="K31" s="37">
        <f>$Q$3+K30*(1.07-(0.07*0.15))</f>
        <v>809028.42142326105</v>
      </c>
      <c r="L31" s="11">
        <f>($Q$3+L30)*1.02</f>
        <v>450024.76576609578</v>
      </c>
      <c r="M31" s="9">
        <f>($Q$3+M30)*1.07</f>
        <v>1022860.67456681</v>
      </c>
      <c r="N31" s="37">
        <f>L31-J31</f>
        <v>27124.001844676211</v>
      </c>
      <c r="O31" s="9">
        <f>M31-K31</f>
        <v>213832.25314354897</v>
      </c>
      <c r="P31" s="35"/>
      <c r="Q31" s="34"/>
    </row>
    <row r="32" spans="3:17" x14ac:dyDescent="0.25">
      <c r="C32" s="19">
        <v>29</v>
      </c>
      <c r="D32" s="11">
        <f>D31*(1.02-(0.02*0.15))</f>
        <v>16304.505618356796</v>
      </c>
      <c r="E32" s="9">
        <f>E31*(1.07-(0.07*0.15))</f>
        <v>53447.558384044925</v>
      </c>
      <c r="F32" s="37">
        <f>F31*1.02</f>
        <v>17758.446902974058</v>
      </c>
      <c r="G32" s="9">
        <f>G31*1.07</f>
        <v>71142.570492168612</v>
      </c>
      <c r="H32" s="11">
        <f>F32-D32</f>
        <v>1453.9412846172618</v>
      </c>
      <c r="I32" s="37">
        <f>G32-E32</f>
        <v>17695.012108123687</v>
      </c>
      <c r="J32" s="11">
        <f>$Q$3+J31*(1.02-(0.02*0.15))</f>
        <v>442090.07690808375</v>
      </c>
      <c r="K32" s="37">
        <f>$Q$3+K31*(1.07-(0.07*0.15))</f>
        <v>869165.6124979452</v>
      </c>
      <c r="L32" s="11">
        <f>($Q$3+L31)*1.02</f>
        <v>471265.26108141767</v>
      </c>
      <c r="M32" s="9">
        <f>($Q$3+M31)*1.07</f>
        <v>1107300.9217864869</v>
      </c>
      <c r="N32" s="37">
        <f>L32-J32</f>
        <v>29175.184173333924</v>
      </c>
      <c r="O32" s="9">
        <f>M32-K32</f>
        <v>238135.30928854167</v>
      </c>
      <c r="P32" s="35"/>
      <c r="Q32" s="34"/>
    </row>
    <row r="33" spans="3:23" x14ac:dyDescent="0.25">
      <c r="C33" s="19">
        <v>30</v>
      </c>
      <c r="D33" s="11">
        <f>D32*(1.02-(0.02*0.15))</f>
        <v>16581.682213868862</v>
      </c>
      <c r="E33" s="9">
        <f>E32*(1.07-(0.07*0.15))</f>
        <v>56627.688107895607</v>
      </c>
      <c r="F33" s="37">
        <f>F32*1.02</f>
        <v>18113.615841033537</v>
      </c>
      <c r="G33" s="9">
        <f>G32*1.07</f>
        <v>76122.550426620423</v>
      </c>
      <c r="H33" s="11">
        <f>F33-D33</f>
        <v>1531.9336271646753</v>
      </c>
      <c r="I33" s="37">
        <f>G33-E33</f>
        <v>19494.862318724816</v>
      </c>
      <c r="J33" s="11">
        <f>$Q$3+J32*(1.02-(0.02*0.15))</f>
        <v>461605.60821552121</v>
      </c>
      <c r="K33" s="37">
        <f>$Q$3+K32*(1.07-(0.07*0.15))</f>
        <v>932880.96644157299</v>
      </c>
      <c r="L33" s="11">
        <f>($Q$3+L32)*1.02</f>
        <v>492930.56630304601</v>
      </c>
      <c r="M33" s="9">
        <f>($Q$3+M32)*1.07</f>
        <v>1197651.9863115409</v>
      </c>
      <c r="N33" s="37">
        <f>L33-J33</f>
        <v>31324.958087524807</v>
      </c>
      <c r="O33" s="9">
        <f>M33-K33</f>
        <v>264771.01986996795</v>
      </c>
      <c r="P33" s="35"/>
      <c r="Q33" s="34"/>
      <c r="V33" s="38"/>
      <c r="W33" s="38"/>
    </row>
    <row r="34" spans="3:23" ht="15.75" thickBot="1" x14ac:dyDescent="0.3">
      <c r="C34" s="33" t="s">
        <v>1</v>
      </c>
      <c r="D34" s="5">
        <f>$Q$2+(D33-$Q$2)*0.85</f>
        <v>15594.429881788532</v>
      </c>
      <c r="E34" s="3">
        <f>$Q$2+(E33-$Q$2)*0.85</f>
        <v>49633.534891711264</v>
      </c>
      <c r="F34" s="4">
        <f>(F33-$Q$2)*0.85+$Q$2</f>
        <v>16896.573464878507</v>
      </c>
      <c r="G34" s="3">
        <f>(G33-$Q$2)*0.85+$Q$2</f>
        <v>66204.167862627364</v>
      </c>
      <c r="H34" s="5">
        <f>F34-D34</f>
        <v>1302.1435830899754</v>
      </c>
      <c r="I34" s="4">
        <f>G34-E34</f>
        <v>16570.6329709161</v>
      </c>
      <c r="J34" s="5">
        <f>(J33-$Q$2-$Q$34)*0.85+$Q$34+$Q$2</f>
        <v>446064.766983193</v>
      </c>
      <c r="K34" s="4">
        <f>(K33-$Q$2-$Q$34)*0.85+$Q$34+$Q$2</f>
        <v>846648.82147533703</v>
      </c>
      <c r="L34" s="5">
        <f t="shared" ref="L34:M34" si="0">(L33-$Q$2-$Q$34)*0.85+$Q$34+$Q$2</f>
        <v>472690.98135758913</v>
      </c>
      <c r="M34" s="3">
        <f t="shared" si="0"/>
        <v>1071704.1883648098</v>
      </c>
      <c r="N34" s="4">
        <f>L34-J34</f>
        <v>26626.214374396135</v>
      </c>
      <c r="O34" s="3">
        <f>M34-K34</f>
        <v>225055.36688947282</v>
      </c>
      <c r="P34" s="2" t="s">
        <v>0</v>
      </c>
      <c r="Q34" s="1">
        <f>COUNT(O5:O33)*Q3</f>
        <v>348000</v>
      </c>
    </row>
    <row r="35" spans="3:23" ht="15.75" thickBot="1" x14ac:dyDescent="0.3">
      <c r="C35" s="40" t="s">
        <v>13</v>
      </c>
      <c r="D35" s="42">
        <f>(D34*100/$Q$2)-100</f>
        <v>55.944298817885311</v>
      </c>
      <c r="E35" s="41">
        <f t="shared" ref="E35:O35" si="1">(E34*100/$Q$2)-100</f>
        <v>396.3353489171127</v>
      </c>
      <c r="F35" s="42">
        <f t="shared" si="1"/>
        <v>68.965734648785059</v>
      </c>
      <c r="G35" s="41">
        <f t="shared" si="1"/>
        <v>562.04167862627367</v>
      </c>
      <c r="H35" s="42">
        <f>F35-D35</f>
        <v>13.021435830899748</v>
      </c>
      <c r="I35" s="41">
        <f>G35-E35</f>
        <v>165.70632970916097</v>
      </c>
      <c r="J35" s="42">
        <f>(J34*100/($Q$2+$Q$34))-100</f>
        <v>24.599096922679607</v>
      </c>
      <c r="K35" s="41">
        <f t="shared" ref="K35:M35" si="2">(K34*100/($Q$2+$Q$34))-100</f>
        <v>136.49408421098798</v>
      </c>
      <c r="L35" s="42">
        <f t="shared" si="2"/>
        <v>32.036586971393604</v>
      </c>
      <c r="M35" s="41">
        <f t="shared" si="2"/>
        <v>199.35871183374576</v>
      </c>
      <c r="N35" s="42">
        <f>L35-J35</f>
        <v>7.4374900487139968</v>
      </c>
      <c r="O35" s="41">
        <f>M35-K35</f>
        <v>62.86462762275778</v>
      </c>
      <c r="S35" s="10"/>
    </row>
    <row r="36" spans="3:23" ht="15.75" thickBot="1" x14ac:dyDescent="0.3"/>
    <row r="37" spans="3:23" ht="15.75" thickBot="1" x14ac:dyDescent="0.3">
      <c r="C37" s="32"/>
      <c r="D37" s="31" t="s">
        <v>11</v>
      </c>
      <c r="E37" s="30"/>
      <c r="F37" s="30"/>
      <c r="G37" s="30"/>
      <c r="H37" s="30"/>
      <c r="I37" s="29"/>
      <c r="J37" s="30" t="s">
        <v>10</v>
      </c>
      <c r="K37" s="30"/>
      <c r="L37" s="30"/>
      <c r="M37" s="30"/>
      <c r="N37" s="30"/>
      <c r="O37" s="29"/>
    </row>
    <row r="38" spans="3:23" x14ac:dyDescent="0.25">
      <c r="C38" s="12"/>
      <c r="D38" s="25" t="s">
        <v>9</v>
      </c>
      <c r="E38" s="24"/>
      <c r="F38" s="27" t="s">
        <v>8</v>
      </c>
      <c r="G38" s="26"/>
      <c r="H38" s="25" t="s">
        <v>7</v>
      </c>
      <c r="I38" s="28"/>
      <c r="J38" s="25" t="s">
        <v>9</v>
      </c>
      <c r="K38" s="24"/>
      <c r="L38" s="27" t="s">
        <v>8</v>
      </c>
      <c r="M38" s="26"/>
      <c r="N38" s="25" t="s">
        <v>7</v>
      </c>
      <c r="O38" s="24"/>
      <c r="P38" s="23" t="s">
        <v>6</v>
      </c>
      <c r="Q38" s="22">
        <v>10000</v>
      </c>
    </row>
    <row r="39" spans="3:23" ht="15.75" thickBot="1" x14ac:dyDescent="0.3">
      <c r="C39" s="21" t="s">
        <v>5</v>
      </c>
      <c r="D39" s="17" t="s">
        <v>4</v>
      </c>
      <c r="E39" s="16" t="s">
        <v>3</v>
      </c>
      <c r="F39" s="17" t="s">
        <v>4</v>
      </c>
      <c r="G39" s="16" t="s">
        <v>3</v>
      </c>
      <c r="H39" s="17" t="s">
        <v>4</v>
      </c>
      <c r="I39" s="20" t="s">
        <v>3</v>
      </c>
      <c r="J39" s="17" t="s">
        <v>4</v>
      </c>
      <c r="K39" s="16" t="s">
        <v>3</v>
      </c>
      <c r="L39" s="19" t="s">
        <v>4</v>
      </c>
      <c r="M39" s="18" t="s">
        <v>3</v>
      </c>
      <c r="N39" s="17" t="s">
        <v>4</v>
      </c>
      <c r="O39" s="16" t="s">
        <v>3</v>
      </c>
      <c r="P39" s="8" t="s">
        <v>2</v>
      </c>
      <c r="Q39" s="15">
        <v>12000</v>
      </c>
    </row>
    <row r="40" spans="3:23" x14ac:dyDescent="0.25">
      <c r="C40" s="12">
        <v>1</v>
      </c>
      <c r="D40" s="11">
        <f>Q38*(1.02-(0.02*0.15))</f>
        <v>10170.000000000002</v>
      </c>
      <c r="E40" s="9">
        <f>Q38*(1.07-(0.07*0.15))</f>
        <v>10595.000000000002</v>
      </c>
      <c r="F40" s="11">
        <f>Q38*1.02</f>
        <v>10200</v>
      </c>
      <c r="G40" s="9">
        <f>Q38*1.07</f>
        <v>10700</v>
      </c>
      <c r="H40" s="11">
        <f>F40-D40</f>
        <v>29.999999999998181</v>
      </c>
      <c r="I40" s="10">
        <f>G40-E40</f>
        <v>104.99999999999818</v>
      </c>
      <c r="J40" s="11">
        <f>Q38*(1.02-(0.02*0.15))</f>
        <v>10170.000000000002</v>
      </c>
      <c r="K40" s="10">
        <f>Q38*(1.07-(0.07*0.15))</f>
        <v>10595.000000000002</v>
      </c>
      <c r="L40" s="14">
        <f>Q38*1.02</f>
        <v>10200</v>
      </c>
      <c r="M40" s="13">
        <f>Q38*1.07</f>
        <v>10700</v>
      </c>
      <c r="N40" s="10">
        <f>L40-J40</f>
        <v>29.999999999998181</v>
      </c>
      <c r="O40" s="9">
        <f>M40-K40</f>
        <v>104.99999999999818</v>
      </c>
      <c r="P40" s="8"/>
      <c r="Q40" s="7"/>
    </row>
    <row r="41" spans="3:23" x14ac:dyDescent="0.25">
      <c r="C41" s="12">
        <v>2</v>
      </c>
      <c r="D41" s="11">
        <f>D40*(1.02-(0.02*0.15))</f>
        <v>10342.890000000003</v>
      </c>
      <c r="E41" s="9">
        <f>E40*(1.07-(0.07*0.15))</f>
        <v>11225.402500000004</v>
      </c>
      <c r="F41" s="11">
        <f>F40*1.02</f>
        <v>10404</v>
      </c>
      <c r="G41" s="9">
        <f>G40*1.07</f>
        <v>11449</v>
      </c>
      <c r="H41" s="11">
        <f>F41-D41</f>
        <v>61.109999999996944</v>
      </c>
      <c r="I41" s="10">
        <f>G41-E41</f>
        <v>223.59749999999622</v>
      </c>
      <c r="J41" s="11">
        <f>$Q$39+J40*(1.02-(0.02*0.15))</f>
        <v>22342.890000000003</v>
      </c>
      <c r="K41" s="10">
        <f>$Q$39+K40*(1.07-(0.07*0.15))</f>
        <v>23225.402500000004</v>
      </c>
      <c r="L41" s="11">
        <f>($Q$39+L40)*1.02</f>
        <v>22644</v>
      </c>
      <c r="M41" s="9">
        <f>($Q$39+M40)*1.07</f>
        <v>24289</v>
      </c>
      <c r="N41" s="10">
        <f>L41-J41</f>
        <v>301.10999999999694</v>
      </c>
      <c r="O41" s="9">
        <f>M41-K41</f>
        <v>1063.5974999999962</v>
      </c>
      <c r="P41" s="8"/>
      <c r="Q41" s="7"/>
    </row>
    <row r="42" spans="3:23" x14ac:dyDescent="0.25">
      <c r="C42" s="12">
        <v>3</v>
      </c>
      <c r="D42" s="11">
        <f>D41*(1.02-(0.02*0.15))</f>
        <v>10518.719130000005</v>
      </c>
      <c r="E42" s="9">
        <f>E41*(1.07-(0.07*0.15))</f>
        <v>11893.313948750005</v>
      </c>
      <c r="F42" s="11">
        <f>F41*1.02</f>
        <v>10612.08</v>
      </c>
      <c r="G42" s="9">
        <f>G41*1.07</f>
        <v>12250.43</v>
      </c>
      <c r="H42" s="11">
        <f>F42-D42</f>
        <v>93.360869999994975</v>
      </c>
      <c r="I42" s="10">
        <f>G42-E42</f>
        <v>357.11605124999551</v>
      </c>
      <c r="J42" s="11">
        <f>$Q$39+J41*(1.02-(0.02*0.15))</f>
        <v>34722.719130000005</v>
      </c>
      <c r="K42" s="10">
        <f>$Q$39+K41*(1.07-(0.07*0.15))</f>
        <v>36607.313948750001</v>
      </c>
      <c r="L42" s="11">
        <f>($Q$39+L41)*1.02</f>
        <v>35336.879999999997</v>
      </c>
      <c r="M42" s="9">
        <f>($Q$39+M41)*1.07</f>
        <v>38829.230000000003</v>
      </c>
      <c r="N42" s="10">
        <f>L42-J42</f>
        <v>614.16086999999243</v>
      </c>
      <c r="O42" s="9">
        <f>M42-K42</f>
        <v>2221.9160512500021</v>
      </c>
      <c r="P42" s="8"/>
      <c r="Q42" s="7"/>
    </row>
    <row r="43" spans="3:23" x14ac:dyDescent="0.25">
      <c r="C43" s="12">
        <v>4</v>
      </c>
      <c r="D43" s="11">
        <f>D42*(1.02-(0.02*0.15))</f>
        <v>10697.537355210006</v>
      </c>
      <c r="E43" s="9">
        <f>E42*(1.07-(0.07*0.15))</f>
        <v>12600.966128700631</v>
      </c>
      <c r="F43" s="11">
        <f>F42*1.02</f>
        <v>10824.321599999999</v>
      </c>
      <c r="G43" s="9">
        <f>G42*1.07</f>
        <v>13107.9601</v>
      </c>
      <c r="H43" s="11">
        <f>F43-D43</f>
        <v>126.78424478999295</v>
      </c>
      <c r="I43" s="10">
        <f>G43-E43</f>
        <v>506.99397129936915</v>
      </c>
      <c r="J43" s="11">
        <f>$Q$39+J42*(1.02-(0.02*0.15))</f>
        <v>47313.005355210007</v>
      </c>
      <c r="K43" s="10">
        <f>$Q$39+K42*(1.07-(0.07*0.15))</f>
        <v>50785.449128700631</v>
      </c>
      <c r="L43" s="11">
        <f>($Q$39+L42)*1.02</f>
        <v>48283.617599999998</v>
      </c>
      <c r="M43" s="9">
        <f>($Q$39+M42)*1.07</f>
        <v>54387.27610000001</v>
      </c>
      <c r="N43" s="10">
        <f>L43-J43</f>
        <v>970.61224478999065</v>
      </c>
      <c r="O43" s="9">
        <f>M43-K43</f>
        <v>3601.8269712993788</v>
      </c>
      <c r="P43" s="8"/>
      <c r="Q43" s="7"/>
    </row>
    <row r="44" spans="3:23" x14ac:dyDescent="0.25">
      <c r="C44" s="12">
        <v>5</v>
      </c>
      <c r="D44" s="11">
        <f>D43*(1.02-(0.02*0.15))</f>
        <v>10879.395490248578</v>
      </c>
      <c r="E44" s="9">
        <f>E43*(1.07-(0.07*0.15))</f>
        <v>13350.723613358319</v>
      </c>
      <c r="F44" s="11">
        <f>F43*1.02</f>
        <v>11040.808031999999</v>
      </c>
      <c r="G44" s="9">
        <f>G43*1.07</f>
        <v>14025.517307000002</v>
      </c>
      <c r="H44" s="11">
        <f>F44-D44</f>
        <v>161.41254175142058</v>
      </c>
      <c r="I44" s="10">
        <f>G44-E44</f>
        <v>674.79369364168269</v>
      </c>
      <c r="J44" s="11">
        <f>$Q$39+J43*(1.02-(0.02*0.15))</f>
        <v>60117.326446248582</v>
      </c>
      <c r="K44" s="10">
        <f>$Q$39+K43*(1.07-(0.07*0.15))</f>
        <v>65807.183351858315</v>
      </c>
      <c r="L44" s="11">
        <f>($Q$39+L43)*1.02</f>
        <v>61489.289951999999</v>
      </c>
      <c r="M44" s="9">
        <f>($Q$39+M43)*1.07</f>
        <v>71034.385427000016</v>
      </c>
      <c r="N44" s="10">
        <f>L44-J44</f>
        <v>1371.963505751417</v>
      </c>
      <c r="O44" s="9">
        <f>M44-K44</f>
        <v>5227.2020751417003</v>
      </c>
      <c r="P44" s="8"/>
      <c r="Q44" s="7"/>
    </row>
    <row r="45" spans="3:23" x14ac:dyDescent="0.25">
      <c r="C45" s="12">
        <v>6</v>
      </c>
      <c r="D45" s="11">
        <f>D44*(1.02-(0.02*0.15))</f>
        <v>11064.345213582807</v>
      </c>
      <c r="E45" s="9">
        <f>E44*(1.07-(0.07*0.15))</f>
        <v>14145.091668353141</v>
      </c>
      <c r="F45" s="11">
        <f>F44*1.02</f>
        <v>11261.62419264</v>
      </c>
      <c r="G45" s="9">
        <f>G44*1.07</f>
        <v>15007.303518490004</v>
      </c>
      <c r="H45" s="11">
        <f>F45-D45</f>
        <v>197.27897905719328</v>
      </c>
      <c r="I45" s="10">
        <f>G45-E45</f>
        <v>862.21185013686227</v>
      </c>
      <c r="J45" s="11">
        <f>$Q$39+J44*(1.02-(0.02*0.15))</f>
        <v>73139.320995834816</v>
      </c>
      <c r="K45" s="10">
        <f>$Q$39+K44*(1.07-(0.07*0.15))</f>
        <v>81722.710761293885</v>
      </c>
      <c r="L45" s="11">
        <f>($Q$39+L44)*1.02</f>
        <v>74959.07575104</v>
      </c>
      <c r="M45" s="9">
        <f>($Q$39+M44)*1.07</f>
        <v>88846.792406890017</v>
      </c>
      <c r="N45" s="10">
        <f>L45-J45</f>
        <v>1819.7547552051838</v>
      </c>
      <c r="O45" s="9">
        <f>M45-K45</f>
        <v>7124.0816455961321</v>
      </c>
      <c r="P45" s="8"/>
      <c r="Q45" s="7"/>
    </row>
    <row r="46" spans="3:23" x14ac:dyDescent="0.25">
      <c r="C46" s="12">
        <v>7</v>
      </c>
      <c r="D46" s="11">
        <f>D45*(1.02-(0.02*0.15))</f>
        <v>11252.439082213716</v>
      </c>
      <c r="E46" s="9">
        <f>E45*(1.07-(0.07*0.15))</f>
        <v>14986.724622620155</v>
      </c>
      <c r="F46" s="11">
        <f>F45*1.02</f>
        <v>11486.8566764928</v>
      </c>
      <c r="G46" s="9">
        <f>G45*1.07</f>
        <v>16057.814764784305</v>
      </c>
      <c r="H46" s="11">
        <f>F46-D46</f>
        <v>234.41759427908437</v>
      </c>
      <c r="I46" s="10">
        <f>G46-E46</f>
        <v>1071.0901421641502</v>
      </c>
      <c r="J46" s="11">
        <f>$Q$39+J45*(1.02-(0.02*0.15))</f>
        <v>86382.689452764011</v>
      </c>
      <c r="K46" s="10">
        <f>$Q$39+K45*(1.07-(0.07*0.15))</f>
        <v>98585.212051590875</v>
      </c>
      <c r="L46" s="11">
        <f>($Q$39+L45)*1.02</f>
        <v>88698.257266060798</v>
      </c>
      <c r="M46" s="9">
        <f>($Q$39+M45)*1.07</f>
        <v>107906.06787537232</v>
      </c>
      <c r="N46" s="10">
        <f>L46-J46</f>
        <v>2315.5678132967878</v>
      </c>
      <c r="O46" s="9">
        <f>M46-K46</f>
        <v>9320.8558237814432</v>
      </c>
      <c r="P46" s="8"/>
      <c r="Q46" s="7"/>
    </row>
    <row r="47" spans="3:23" x14ac:dyDescent="0.25">
      <c r="C47" s="12">
        <v>8</v>
      </c>
      <c r="D47" s="11">
        <f>D46*(1.02-(0.02*0.15))</f>
        <v>11443.73054661135</v>
      </c>
      <c r="E47" s="9">
        <f>E46*(1.07-(0.07*0.15))</f>
        <v>15878.434737666055</v>
      </c>
      <c r="F47" s="11">
        <f>F46*1.02</f>
        <v>11716.593810022656</v>
      </c>
      <c r="G47" s="9">
        <f>G46*1.07</f>
        <v>17181.861798319209</v>
      </c>
      <c r="H47" s="11">
        <f>F47-D47</f>
        <v>272.86326341130552</v>
      </c>
      <c r="I47" s="10">
        <f>G47-E47</f>
        <v>1303.4270606531536</v>
      </c>
      <c r="J47" s="11">
        <f>$Q$39+J46*(1.02-(0.02*0.15))</f>
        <v>99851.195173461005</v>
      </c>
      <c r="K47" s="10">
        <f>$Q$39+K46*(1.07-(0.07*0.15))</f>
        <v>116451.03216866055</v>
      </c>
      <c r="L47" s="11">
        <f>($Q$39+L46)*1.02</f>
        <v>102712.22241138201</v>
      </c>
      <c r="M47" s="9">
        <f>($Q$39+M46)*1.07</f>
        <v>128299.49262664838</v>
      </c>
      <c r="N47" s="10">
        <f>L47-J47</f>
        <v>2861.0272379210073</v>
      </c>
      <c r="O47" s="9">
        <f>M47-K47</f>
        <v>11848.460457987836</v>
      </c>
      <c r="P47" s="8"/>
      <c r="Q47" s="7"/>
    </row>
    <row r="48" spans="3:23" x14ac:dyDescent="0.25">
      <c r="C48" s="12">
        <v>9</v>
      </c>
      <c r="D48" s="11">
        <f>D47*(1.02-(0.02*0.15))</f>
        <v>11638.273965903745</v>
      </c>
      <c r="E48" s="9">
        <f>E47*(1.07-(0.07*0.15))</f>
        <v>16823.201604557187</v>
      </c>
      <c r="F48" s="11">
        <f>F47*1.02</f>
        <v>11950.925686223109</v>
      </c>
      <c r="G48" s="9">
        <f>G47*1.07</f>
        <v>18384.592124201554</v>
      </c>
      <c r="H48" s="11">
        <f>F48-D48</f>
        <v>312.65172031936345</v>
      </c>
      <c r="I48" s="10">
        <f>G48-E48</f>
        <v>1561.3905196443666</v>
      </c>
      <c r="J48" s="11">
        <f>$Q$39+J47*(1.02-(0.02*0.15))</f>
        <v>113548.66549140985</v>
      </c>
      <c r="K48" s="10">
        <f>$Q$39+K47*(1.07-(0.07*0.15))</f>
        <v>135379.86858269584</v>
      </c>
      <c r="L48" s="11">
        <f>($Q$39+L47)*1.02</f>
        <v>117006.46685960966</v>
      </c>
      <c r="M48" s="9">
        <f>($Q$39+M47)*1.07</f>
        <v>150120.45711051379</v>
      </c>
      <c r="N48" s="10">
        <f>L48-J48</f>
        <v>3457.8013681998127</v>
      </c>
      <c r="O48" s="9">
        <f>M48-K48</f>
        <v>14740.588527817948</v>
      </c>
      <c r="P48" s="8"/>
      <c r="Q48" s="7"/>
    </row>
    <row r="49" spans="3:17" x14ac:dyDescent="0.25">
      <c r="C49" s="12">
        <v>10</v>
      </c>
      <c r="D49" s="11">
        <f>D48*(1.02-(0.02*0.15))</f>
        <v>11836.124623324111</v>
      </c>
      <c r="E49" s="9">
        <f>E48*(1.07-(0.07*0.15))</f>
        <v>17824.182100028342</v>
      </c>
      <c r="F49" s="11">
        <f>F48*1.02</f>
        <v>12189.944199947571</v>
      </c>
      <c r="G49" s="9">
        <f>G48*1.07</f>
        <v>19671.513572895663</v>
      </c>
      <c r="H49" s="11">
        <f>F49-D49</f>
        <v>353.81957662346031</v>
      </c>
      <c r="I49" s="10">
        <f>G49-E49</f>
        <v>1847.3314728673213</v>
      </c>
      <c r="J49" s="11">
        <f>$Q$39+J48*(1.02-(0.02*0.15))</f>
        <v>127478.99280476382</v>
      </c>
      <c r="K49" s="10">
        <f>$Q$39+K48*(1.07-(0.07*0.15))</f>
        <v>155434.97076336626</v>
      </c>
      <c r="L49" s="11">
        <f>($Q$39+L48)*1.02</f>
        <v>131586.59619680187</v>
      </c>
      <c r="M49" s="9">
        <f>($Q$39+M48)*1.07</f>
        <v>173468.88910824977</v>
      </c>
      <c r="N49" s="10">
        <f>L49-J49</f>
        <v>4107.6033920380432</v>
      </c>
      <c r="O49" s="9">
        <f>M49-K49</f>
        <v>18033.91834488351</v>
      </c>
      <c r="P49" s="8"/>
      <c r="Q49" s="7"/>
    </row>
    <row r="50" spans="3:17" x14ac:dyDescent="0.25">
      <c r="C50" s="12">
        <v>11</v>
      </c>
      <c r="D50" s="11">
        <f>D49*(1.02-(0.02*0.15))</f>
        <v>12037.338741920623</v>
      </c>
      <c r="E50" s="9">
        <f>E49*(1.07-(0.07*0.15))</f>
        <v>18884.720934980029</v>
      </c>
      <c r="F50" s="11">
        <f>F49*1.02</f>
        <v>12433.743083946523</v>
      </c>
      <c r="G50" s="9">
        <f>G49*1.07</f>
        <v>21048.519522998362</v>
      </c>
      <c r="H50" s="11">
        <f>F50-D50</f>
        <v>396.40434202590041</v>
      </c>
      <c r="I50" s="10">
        <f>G50-E50</f>
        <v>2163.7985880183332</v>
      </c>
      <c r="J50" s="11">
        <f>$Q$39+J49*(1.02-(0.02*0.15))</f>
        <v>141646.13568244484</v>
      </c>
      <c r="K50" s="10">
        <f>$Q$39+K49*(1.07-(0.07*0.15))</f>
        <v>176683.35152378658</v>
      </c>
      <c r="L50" s="11">
        <f>($Q$39+L49)*1.02</f>
        <v>146458.32812073792</v>
      </c>
      <c r="M50" s="9">
        <f>($Q$39+M49)*1.07</f>
        <v>198451.71134582727</v>
      </c>
      <c r="N50" s="10">
        <f>L50-J50</f>
        <v>4812.1924382930738</v>
      </c>
      <c r="O50" s="9">
        <f>M50-K50</f>
        <v>21768.359822040686</v>
      </c>
      <c r="P50" s="8"/>
      <c r="Q50" s="7"/>
    </row>
    <row r="51" spans="3:17" x14ac:dyDescent="0.25">
      <c r="C51" s="12">
        <v>12</v>
      </c>
      <c r="D51" s="11">
        <f>D50*(1.02-(0.02*0.15))</f>
        <v>12241.973500533275</v>
      </c>
      <c r="E51" s="9">
        <f>E50*(1.07-(0.07*0.15))</f>
        <v>20008.361830611342</v>
      </c>
      <c r="F51" s="11">
        <f>F50*1.02</f>
        <v>12682.417945625453</v>
      </c>
      <c r="G51" s="9">
        <f>G50*1.07</f>
        <v>22521.915889608248</v>
      </c>
      <c r="H51" s="11">
        <f>F51-D51</f>
        <v>440.44444509217828</v>
      </c>
      <c r="I51" s="10">
        <f>G51-E51</f>
        <v>2513.554058996906</v>
      </c>
      <c r="J51" s="11">
        <f>$Q$39+J50*(1.02-(0.02*0.15))</f>
        <v>156054.11998904642</v>
      </c>
      <c r="K51" s="10">
        <f>$Q$39+K50*(1.07-(0.07*0.15))</f>
        <v>199196.01093945189</v>
      </c>
      <c r="L51" s="11">
        <f>($Q$39+L50)*1.02</f>
        <v>161627.49468315268</v>
      </c>
      <c r="M51" s="9">
        <f>($Q$39+M50)*1.07</f>
        <v>225183.33114003518</v>
      </c>
      <c r="N51" s="10">
        <f>L51-J51</f>
        <v>5573.3746941062564</v>
      </c>
      <c r="O51" s="9">
        <f>M51-K51</f>
        <v>25987.320200583286</v>
      </c>
      <c r="P51" s="8"/>
      <c r="Q51" s="7"/>
    </row>
    <row r="52" spans="3:17" x14ac:dyDescent="0.25">
      <c r="C52" s="12">
        <v>13</v>
      </c>
      <c r="D52" s="11">
        <f>D51*(1.02-(0.02*0.15))</f>
        <v>12450.087050042343</v>
      </c>
      <c r="E52" s="9">
        <f>E51*(1.07-(0.07*0.15))</f>
        <v>21198.859359532718</v>
      </c>
      <c r="F52" s="11">
        <f>F51*1.02</f>
        <v>12936.066304537962</v>
      </c>
      <c r="G52" s="9">
        <f>G51*1.07</f>
        <v>24098.450001880828</v>
      </c>
      <c r="H52" s="11">
        <f>F52-D52</f>
        <v>485.9792544956199</v>
      </c>
      <c r="I52" s="10">
        <f>G52-E52</f>
        <v>2899.5906423481101</v>
      </c>
      <c r="J52" s="11">
        <f>$Q$39+J51*(1.02-(0.02*0.15))</f>
        <v>170707.04002886024</v>
      </c>
      <c r="K52" s="10">
        <f>$Q$39+K51*(1.07-(0.07*0.15))</f>
        <v>223048.1735903493</v>
      </c>
      <c r="L52" s="11">
        <f>($Q$39+L51)*1.02</f>
        <v>177100.04457681574</v>
      </c>
      <c r="M52" s="9">
        <f>($Q$39+M51)*1.07</f>
        <v>253786.16431983767</v>
      </c>
      <c r="N52" s="10">
        <f>L52-J52</f>
        <v>6393.0045479554974</v>
      </c>
      <c r="O52" s="9">
        <f>M52-K52</f>
        <v>30737.990729488374</v>
      </c>
      <c r="P52" s="8"/>
      <c r="Q52" s="7"/>
    </row>
    <row r="53" spans="3:17" x14ac:dyDescent="0.25">
      <c r="C53" s="12">
        <v>14</v>
      </c>
      <c r="D53" s="11">
        <f>D52*(1.02-(0.02*0.15))</f>
        <v>12661.738529893064</v>
      </c>
      <c r="E53" s="9">
        <f>E52*(1.07-(0.07*0.15))</f>
        <v>22460.191491424917</v>
      </c>
      <c r="F53" s="11">
        <f>F52*1.02</f>
        <v>13194.787630628722</v>
      </c>
      <c r="G53" s="9">
        <f>G52*1.07</f>
        <v>25785.341502012488</v>
      </c>
      <c r="H53" s="11">
        <f>F53-D53</f>
        <v>533.0491007356577</v>
      </c>
      <c r="I53" s="10">
        <f>G53-E53</f>
        <v>3325.1500105875712</v>
      </c>
      <c r="J53" s="11">
        <f>$Q$39+J52*(1.02-(0.02*0.15))</f>
        <v>185609.0597093509</v>
      </c>
      <c r="K53" s="10">
        <f>$Q$39+K52*(1.07-(0.07*0.15))</f>
        <v>248319.53991897509</v>
      </c>
      <c r="L53" s="11">
        <f>($Q$39+L52)*1.02</f>
        <v>192882.04546835207</v>
      </c>
      <c r="M53" s="9">
        <f>($Q$39+M52)*1.07</f>
        <v>284391.19582222635</v>
      </c>
      <c r="N53" s="10">
        <f>L53-J53</f>
        <v>7272.985759001167</v>
      </c>
      <c r="O53" s="9">
        <f>M53-K53</f>
        <v>36071.65590325126</v>
      </c>
      <c r="P53" s="8"/>
      <c r="Q53" s="7"/>
    </row>
    <row r="54" spans="3:17" x14ac:dyDescent="0.25">
      <c r="C54" s="12">
        <v>15</v>
      </c>
      <c r="D54" s="11">
        <f>D53*(1.02-(0.02*0.15))</f>
        <v>12876.988084901248</v>
      </c>
      <c r="E54" s="9">
        <f>E53*(1.07-(0.07*0.15))</f>
        <v>23796.572885164704</v>
      </c>
      <c r="F54" s="11">
        <f>F53*1.02</f>
        <v>13458.683383241296</v>
      </c>
      <c r="G54" s="9">
        <f>G53*1.07</f>
        <v>27590.315407153365</v>
      </c>
      <c r="H54" s="11">
        <f>F54-D54</f>
        <v>581.69529834004788</v>
      </c>
      <c r="I54" s="10">
        <f>G54-E54</f>
        <v>3793.7425219886609</v>
      </c>
      <c r="J54" s="11">
        <f>$Q$39+J53*(1.02-(0.02*0.15))</f>
        <v>200764.41372440988</v>
      </c>
      <c r="K54" s="10">
        <f>$Q$39+K53*(1.07-(0.07*0.15))</f>
        <v>275094.55254415411</v>
      </c>
      <c r="L54" s="11">
        <f>($Q$39+L53)*1.02</f>
        <v>208979.6863777191</v>
      </c>
      <c r="M54" s="9">
        <f>($Q$39+M53)*1.07</f>
        <v>317138.57952978223</v>
      </c>
      <c r="N54" s="10">
        <f>L54-J54</f>
        <v>8215.2726533092209</v>
      </c>
      <c r="O54" s="9">
        <f>M54-K54</f>
        <v>42044.026985628123</v>
      </c>
      <c r="P54" s="8"/>
      <c r="Q54" s="7"/>
    </row>
    <row r="55" spans="3:17" ht="15.75" thickBot="1" x14ac:dyDescent="0.3">
      <c r="C55" s="6" t="s">
        <v>1</v>
      </c>
      <c r="D55" s="5">
        <f>Q38+(D54-Q38)*0.85</f>
        <v>12445.43987216606</v>
      </c>
      <c r="E55" s="3">
        <f>Q38+(E54-Q38)*0.85</f>
        <v>21727.086952389996</v>
      </c>
      <c r="F55" s="5">
        <f>(F54-Q38)*0.85+Q38</f>
        <v>12939.880875755101</v>
      </c>
      <c r="G55" s="3">
        <f>(G54-Q38)*0.85+Q38</f>
        <v>24951.768096080359</v>
      </c>
      <c r="H55" s="5">
        <f>F55-D55</f>
        <v>494.44100358904143</v>
      </c>
      <c r="I55" s="4">
        <f>G55-E55</f>
        <v>3224.6811436903627</v>
      </c>
      <c r="J55" s="5">
        <f>(J54-$Q$55-$Q$38)*0.85+$Q$55+$Q$38</f>
        <v>197349.75166574839</v>
      </c>
      <c r="K55" s="4">
        <f>(K54-$Q$55-$Q$38)*0.85+$Q$55+$Q$38</f>
        <v>260530.36966253101</v>
      </c>
      <c r="L55" s="5">
        <f>(L54-$Q$55-$Q$38)*0.85+$Q$55+$Q$38</f>
        <v>204332.73342106125</v>
      </c>
      <c r="M55" s="3">
        <f>(M54-$Q$55-$Q$38)*0.85+$Q$55+$Q$38</f>
        <v>296267.79260031489</v>
      </c>
      <c r="N55" s="4">
        <f>L55-J55</f>
        <v>6982.9817553128523</v>
      </c>
      <c r="O55" s="3">
        <f>M55-K55</f>
        <v>35737.422937783878</v>
      </c>
      <c r="P55" s="2" t="s">
        <v>0</v>
      </c>
      <c r="Q55" s="1">
        <f>COUNT(O41:O54)*Q39</f>
        <v>168000</v>
      </c>
    </row>
    <row r="56" spans="3:17" ht="15.75" thickBot="1" x14ac:dyDescent="0.3">
      <c r="C56" s="40" t="s">
        <v>13</v>
      </c>
      <c r="D56" s="42">
        <f>(D55*100/Q38)-100</f>
        <v>24.45439872166061</v>
      </c>
      <c r="E56" s="41">
        <f>(E55*100/Q38)-100</f>
        <v>117.27086952389996</v>
      </c>
      <c r="F56" s="42">
        <f>(F55*100/Q38)-100</f>
        <v>29.398808757551024</v>
      </c>
      <c r="G56" s="41">
        <f>(G55*100/Q38)-100</f>
        <v>149.51768096080357</v>
      </c>
      <c r="H56" s="42">
        <f>F56-D56</f>
        <v>4.9444100358904137</v>
      </c>
      <c r="I56" s="41">
        <f>G56-E56</f>
        <v>32.246811436903613</v>
      </c>
      <c r="J56" s="42">
        <f>(J55*100/(Q38+Q55))-100</f>
        <v>10.870647003229436</v>
      </c>
      <c r="K56" s="41">
        <f>(K55*100/(Q38+Q55))-100</f>
        <v>46.365376214905069</v>
      </c>
      <c r="L56" s="42">
        <f>(L55*100/(Q38+Q55))-100</f>
        <v>14.793670461270366</v>
      </c>
      <c r="M56" s="41">
        <f>(M55*100/(Q38+Q55))-100</f>
        <v>66.442580112536461</v>
      </c>
      <c r="N56" s="42">
        <f>L56-J56</f>
        <v>3.9230234580409302</v>
      </c>
      <c r="O56" s="41">
        <f>M56-K56</f>
        <v>20.077203897631392</v>
      </c>
    </row>
  </sheetData>
  <mergeCells count="16">
    <mergeCell ref="H2:I2"/>
    <mergeCell ref="N2:O2"/>
    <mergeCell ref="J1:O1"/>
    <mergeCell ref="D1:I1"/>
    <mergeCell ref="D2:E2"/>
    <mergeCell ref="F2:G2"/>
    <mergeCell ref="J2:K2"/>
    <mergeCell ref="L2:M2"/>
    <mergeCell ref="D37:I37"/>
    <mergeCell ref="J37:O37"/>
    <mergeCell ref="D38:E38"/>
    <mergeCell ref="F38:G38"/>
    <mergeCell ref="H38:I38"/>
    <mergeCell ref="J38:K38"/>
    <mergeCell ref="L38:M38"/>
    <mergeCell ref="N38:O3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Dividendai versus accumulating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Giem</dc:creator>
  <dcterms:created xsi:type="dcterms:W3CDTF">2020-03-05T08:50:25Z</dcterms:created>
  <dcterms:modified xsi:type="dcterms:W3CDTF">2020-03-05T13:00:17Z</dcterms:modified>
</cp:coreProperties>
</file>